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ClarePierce-Wrobel\Health Care Transformation Task Force\HCTTF - External\External Communications\Project roll-outs\01.2019 Partner Evaluation Tool\Final Version\"/>
    </mc:Choice>
  </mc:AlternateContent>
  <xr:revisionPtr revIDLastSave="65" documentId="8_{E848B304-7A93-4724-8CB2-C456AD360082}" xr6:coauthVersionLast="43" xr6:coauthVersionMax="43" xr10:uidLastSave="{5896DB82-DD82-4C0C-8405-B500FC3A89F4}"/>
  <bookViews>
    <workbookView xWindow="-120" yWindow="-120" windowWidth="29040" windowHeight="15840" xr2:uid="{C3967AF4-B4FB-4C2A-B0C3-50ECB660A8DD}"/>
  </bookViews>
  <sheets>
    <sheet name="Overview" sheetId="1" r:id="rId1"/>
    <sheet name="Provider Org. Evaluation" sheetId="7" r:id="rId2"/>
    <sheet name="Payer Org. Evaluation" sheetId="2" r:id="rId3"/>
    <sheet name="Purchaser Org. Evaluation" sheetId="6" r:id="rId4"/>
    <sheet name="Drop Down Menus" sheetId="8"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5" i="8" l="1"/>
  <c r="V14" i="8"/>
  <c r="V13" i="8"/>
  <c r="W13" i="8" s="1"/>
  <c r="V12" i="8"/>
  <c r="W12" i="8" s="1"/>
  <c r="V11" i="8"/>
  <c r="W15" i="8" s="1"/>
  <c r="N15" i="8"/>
  <c r="N14" i="8"/>
  <c r="N13" i="8"/>
  <c r="O13" i="8" s="1"/>
  <c r="N12" i="8"/>
  <c r="N11" i="8"/>
  <c r="F15" i="8"/>
  <c r="F14" i="8"/>
  <c r="F13" i="8"/>
  <c r="G13" i="8" s="1"/>
  <c r="F12" i="8"/>
  <c r="F11" i="8"/>
  <c r="O12" i="8" l="1"/>
  <c r="G15" i="8"/>
  <c r="W14" i="8"/>
  <c r="O15" i="8"/>
  <c r="G12" i="8"/>
  <c r="O14" i="8"/>
  <c r="G14" i="8"/>
  <c r="S12" i="6"/>
  <c r="T12" i="6"/>
  <c r="S12" i="7"/>
  <c r="T12" i="7"/>
  <c r="S11" i="7"/>
  <c r="S54" i="6"/>
  <c r="S53" i="6"/>
  <c r="S55" i="6"/>
  <c r="T53" i="6"/>
  <c r="T54" i="6"/>
  <c r="T55" i="6"/>
  <c r="S47" i="6"/>
  <c r="S48" i="6"/>
  <c r="S49" i="6"/>
  <c r="S50" i="6"/>
  <c r="T47" i="6"/>
  <c r="T46" i="6" s="1"/>
  <c r="T48" i="6"/>
  <c r="T49" i="6"/>
  <c r="T50" i="6"/>
  <c r="S58" i="6"/>
  <c r="S59" i="6"/>
  <c r="T58" i="6"/>
  <c r="T59" i="6"/>
  <c r="T57" i="6" s="1"/>
  <c r="S62" i="6"/>
  <c r="S63" i="6"/>
  <c r="T62" i="6"/>
  <c r="T63" i="6"/>
  <c r="S27" i="6"/>
  <c r="S26" i="6"/>
  <c r="S28" i="6"/>
  <c r="S29" i="6"/>
  <c r="T26" i="6"/>
  <c r="T27" i="6"/>
  <c r="T28" i="6"/>
  <c r="T29" i="6"/>
  <c r="S11" i="6"/>
  <c r="S13" i="6"/>
  <c r="S14" i="6"/>
  <c r="S15" i="6"/>
  <c r="S16" i="6"/>
  <c r="S17" i="6"/>
  <c r="S18" i="6"/>
  <c r="S19" i="6"/>
  <c r="T11" i="6"/>
  <c r="T13" i="6"/>
  <c r="T14" i="6"/>
  <c r="T15" i="6"/>
  <c r="T16" i="6"/>
  <c r="T17" i="6"/>
  <c r="T18" i="6"/>
  <c r="T19" i="6"/>
  <c r="S22" i="6"/>
  <c r="S23" i="6"/>
  <c r="T22" i="6"/>
  <c r="T23" i="6"/>
  <c r="T32" i="6"/>
  <c r="T33" i="6"/>
  <c r="T34" i="6"/>
  <c r="S32" i="6"/>
  <c r="S33" i="6"/>
  <c r="S34" i="6"/>
  <c r="S37" i="6"/>
  <c r="S38" i="6"/>
  <c r="S39" i="6"/>
  <c r="S40" i="6"/>
  <c r="T37" i="6"/>
  <c r="T38" i="6"/>
  <c r="T39" i="6"/>
  <c r="T40" i="6"/>
  <c r="S49" i="2"/>
  <c r="S47" i="2"/>
  <c r="S48" i="2"/>
  <c r="T47" i="2"/>
  <c r="T48" i="2"/>
  <c r="T49" i="2"/>
  <c r="T46" i="2" s="1"/>
  <c r="S60" i="2"/>
  <c r="S61" i="2"/>
  <c r="S59" i="2"/>
  <c r="T59" i="2"/>
  <c r="T60" i="2"/>
  <c r="T61" i="2"/>
  <c r="S52" i="2"/>
  <c r="S53" i="2"/>
  <c r="S54" i="2"/>
  <c r="S55" i="2"/>
  <c r="S56" i="2"/>
  <c r="T52" i="2"/>
  <c r="T53" i="2"/>
  <c r="T54" i="2"/>
  <c r="T55" i="2"/>
  <c r="T56" i="2"/>
  <c r="S64" i="2"/>
  <c r="T64" i="2"/>
  <c r="T63" i="2"/>
  <c r="S67" i="2"/>
  <c r="T67" i="2"/>
  <c r="T66" i="2" s="1"/>
  <c r="S26" i="2"/>
  <c r="S27" i="2"/>
  <c r="S28" i="2"/>
  <c r="S29" i="2"/>
  <c r="T26" i="2"/>
  <c r="T27" i="2"/>
  <c r="T28" i="2"/>
  <c r="T29" i="2"/>
  <c r="S11" i="2"/>
  <c r="S12" i="2"/>
  <c r="S13" i="2"/>
  <c r="S14" i="2"/>
  <c r="S15" i="2"/>
  <c r="S16" i="2"/>
  <c r="S17" i="2"/>
  <c r="S18" i="2"/>
  <c r="S19" i="2"/>
  <c r="T11" i="2"/>
  <c r="T12" i="2"/>
  <c r="T13" i="2"/>
  <c r="T14" i="2"/>
  <c r="T15" i="2"/>
  <c r="T16" i="2"/>
  <c r="T17" i="2"/>
  <c r="T18" i="2"/>
  <c r="T19" i="2"/>
  <c r="S22" i="2"/>
  <c r="S23" i="2"/>
  <c r="T22" i="2"/>
  <c r="T23" i="2"/>
  <c r="T32" i="2"/>
  <c r="T33" i="2"/>
  <c r="T34" i="2"/>
  <c r="S32" i="2"/>
  <c r="S33" i="2"/>
  <c r="S34" i="2"/>
  <c r="S37" i="2"/>
  <c r="S38" i="2"/>
  <c r="S39" i="2"/>
  <c r="S40" i="2"/>
  <c r="T37" i="2"/>
  <c r="T36" i="2" s="1"/>
  <c r="T38" i="2"/>
  <c r="T39" i="2"/>
  <c r="T40" i="2"/>
  <c r="S36" i="7"/>
  <c r="S37" i="7"/>
  <c r="S38" i="7"/>
  <c r="S39" i="7"/>
  <c r="T36" i="7"/>
  <c r="T35" i="7" s="1"/>
  <c r="T37" i="7"/>
  <c r="T38" i="7"/>
  <c r="T39" i="7"/>
  <c r="S31" i="7"/>
  <c r="S32" i="7"/>
  <c r="S33" i="7"/>
  <c r="T31" i="7"/>
  <c r="T32" i="7"/>
  <c r="T33" i="7"/>
  <c r="S25" i="7"/>
  <c r="S26" i="7"/>
  <c r="S27" i="7"/>
  <c r="S28" i="7"/>
  <c r="T25" i="7"/>
  <c r="T26" i="7"/>
  <c r="T27" i="7"/>
  <c r="T28" i="7"/>
  <c r="S21" i="7"/>
  <c r="S22" i="7"/>
  <c r="T21" i="7"/>
  <c r="T22" i="7"/>
  <c r="S13" i="7"/>
  <c r="S14" i="7"/>
  <c r="S15" i="7"/>
  <c r="S16" i="7"/>
  <c r="S17" i="7"/>
  <c r="S18" i="7"/>
  <c r="T11" i="7"/>
  <c r="T13" i="7"/>
  <c r="T14" i="7"/>
  <c r="T15" i="7"/>
  <c r="T16" i="7"/>
  <c r="T17" i="7"/>
  <c r="T18" i="7"/>
  <c r="S69" i="7"/>
  <c r="S70" i="7"/>
  <c r="S71" i="7"/>
  <c r="T69" i="7"/>
  <c r="T70" i="7"/>
  <c r="T71" i="7"/>
  <c r="S66" i="7"/>
  <c r="T66" i="7"/>
  <c r="T65" i="7"/>
  <c r="Q65" i="7" s="1"/>
  <c r="S62" i="7"/>
  <c r="S63" i="7"/>
  <c r="T62" i="7"/>
  <c r="T61" i="7" s="1"/>
  <c r="Q61" i="7" s="1"/>
  <c r="T63" i="7"/>
  <c r="S58" i="7"/>
  <c r="S59" i="7"/>
  <c r="T58" i="7"/>
  <c r="T59" i="7"/>
  <c r="T57" i="7" s="1"/>
  <c r="S51" i="7"/>
  <c r="S52" i="7"/>
  <c r="S53" i="7"/>
  <c r="S54" i="7"/>
  <c r="S55" i="7"/>
  <c r="T51" i="7"/>
  <c r="T52" i="7"/>
  <c r="T53" i="7"/>
  <c r="T54" i="7"/>
  <c r="T55" i="7"/>
  <c r="S46" i="7"/>
  <c r="S47" i="7"/>
  <c r="S48" i="7"/>
  <c r="T46" i="7"/>
  <c r="T47" i="7"/>
  <c r="T48" i="7"/>
  <c r="T45" i="7" s="1"/>
  <c r="T31" i="2"/>
  <c r="T25" i="2"/>
  <c r="T25" i="6"/>
  <c r="T24" i="7" l="1"/>
  <c r="T30" i="7"/>
  <c r="S61" i="7"/>
  <c r="T20" i="7"/>
  <c r="Q20" i="7" s="1"/>
  <c r="T10" i="7"/>
  <c r="S10" i="7" s="1"/>
  <c r="T21" i="6"/>
  <c r="T36" i="6"/>
  <c r="S36" i="6" s="1"/>
  <c r="T10" i="6"/>
  <c r="Q46" i="6"/>
  <c r="T31" i="6"/>
  <c r="Q31" i="6" s="1"/>
  <c r="T61" i="6"/>
  <c r="Q61" i="6" s="1"/>
  <c r="T10" i="2"/>
  <c r="Q10" i="2" s="1"/>
  <c r="T21" i="2"/>
  <c r="S57" i="7"/>
  <c r="Q57" i="7"/>
  <c r="S65" i="7"/>
  <c r="T68" i="7"/>
  <c r="T50" i="7"/>
  <c r="Q50" i="7" s="1"/>
  <c r="S30" i="7"/>
  <c r="T41" i="2"/>
  <c r="Q42" i="2" s="1"/>
  <c r="Q45" i="7"/>
  <c r="T52" i="6"/>
  <c r="T58" i="2"/>
  <c r="Q58" i="2" s="1"/>
  <c r="T64" i="6"/>
  <c r="Q65" i="6" s="1"/>
  <c r="S52" i="6"/>
  <c r="Q52" i="6" s="1"/>
  <c r="S45" i="7"/>
  <c r="S68" i="7"/>
  <c r="Q24" i="7"/>
  <c r="Q30" i="7"/>
  <c r="Q36" i="2"/>
  <c r="S21" i="2"/>
  <c r="S25" i="2"/>
  <c r="Q63" i="2"/>
  <c r="T51" i="2"/>
  <c r="Q36" i="6"/>
  <c r="Q21" i="6"/>
  <c r="S25" i="6"/>
  <c r="Q57" i="6"/>
  <c r="S46" i="6"/>
  <c r="S35" i="7"/>
  <c r="Q10" i="6"/>
  <c r="S10" i="6"/>
  <c r="Q25" i="6"/>
  <c r="S57" i="6"/>
  <c r="S21" i="6"/>
  <c r="Q21" i="2"/>
  <c r="Q25" i="2"/>
  <c r="Q46" i="2"/>
  <c r="S46" i="2"/>
  <c r="S36" i="2"/>
  <c r="S31" i="2"/>
  <c r="S51" i="2"/>
  <c r="T68" i="2"/>
  <c r="Q69" i="2" s="1"/>
  <c r="Q51" i="2"/>
  <c r="Q66" i="2"/>
  <c r="S66" i="2"/>
  <c r="Q31" i="2"/>
  <c r="S63" i="2"/>
  <c r="Q68" i="7"/>
  <c r="Q35" i="7"/>
  <c r="S24" i="7"/>
  <c r="Q10" i="7"/>
  <c r="T40" i="7" l="1"/>
  <c r="Q41" i="7" s="1"/>
  <c r="S20" i="7"/>
  <c r="S40" i="7" s="1"/>
  <c r="Q40" i="7" s="1"/>
  <c r="S50" i="7"/>
  <c r="T41" i="6"/>
  <c r="Q42" i="6" s="1"/>
  <c r="Q68" i="6"/>
  <c r="S31" i="6"/>
  <c r="S41" i="6" s="1"/>
  <c r="Q41" i="6" s="1"/>
  <c r="S61" i="6"/>
  <c r="S64" i="6" s="1"/>
  <c r="Q64" i="6" s="1"/>
  <c r="Q72" i="2"/>
  <c r="S10" i="2"/>
  <c r="S41" i="2" s="1"/>
  <c r="Q41" i="2" s="1"/>
  <c r="S58" i="2"/>
  <c r="T72" i="7"/>
  <c r="Q73" i="7" s="1"/>
  <c r="S72" i="7"/>
  <c r="Q72" i="7" s="1"/>
  <c r="S68" i="2"/>
  <c r="Q68" i="2" s="1"/>
  <c r="Q75" i="7" l="1"/>
  <c r="O5" i="7" s="1"/>
  <c r="Q67" i="6"/>
  <c r="O5" i="6" s="1"/>
  <c r="Q71" i="2"/>
  <c r="O5" i="2" s="1"/>
</calcChain>
</file>

<file path=xl/sharedStrings.xml><?xml version="1.0" encoding="utf-8"?>
<sst xmlns="http://schemas.openxmlformats.org/spreadsheetml/2006/main" count="346" uniqueCount="137">
  <si>
    <t>Acceptable Score:</t>
  </si>
  <si>
    <t>Competencies and Evaluation Criteria</t>
  </si>
  <si>
    <t>Score 
(1-5)</t>
  </si>
  <si>
    <t>Priority Level
(0%-100%)</t>
  </si>
  <si>
    <t>Weighted Score</t>
  </si>
  <si>
    <t>Ideal Weighted Score</t>
  </si>
  <si>
    <t>Baseline Scoring Notes</t>
  </si>
  <si>
    <t>Supporting Evidence for Revised Scoring</t>
  </si>
  <si>
    <t>General Competencies</t>
  </si>
  <si>
    <t>An ideal partner should be transparent, have a robust governance structure and organizational culture, be willing to partner and invest across key areas, and perhaps most importantly, demonstrate trustworthiness and commitment to the goals of consumer-centered, value-based care.</t>
  </si>
  <si>
    <t>Weighting Categories</t>
  </si>
  <si>
    <t>Scoring Values</t>
  </si>
  <si>
    <t>Category Weights</t>
  </si>
  <si>
    <t>The potential partner demonstrates the characteristics of a trustworthy partner.</t>
  </si>
  <si>
    <t>a.</t>
  </si>
  <si>
    <t xml:space="preserve">The organization demonstrates cross-functional collaboration and understanding. </t>
  </si>
  <si>
    <t>b.</t>
  </si>
  <si>
    <t xml:space="preserve">The organization's brand and leadership elicit broad respect across the market. </t>
  </si>
  <si>
    <t>c.</t>
  </si>
  <si>
    <t xml:space="preserve">Key stakeholders are willing to engage in honest, constant communication with potential partners. </t>
  </si>
  <si>
    <t>d.</t>
  </si>
  <si>
    <t xml:space="preserve">Leadership demonstrates a willingness to compromise to build trust. </t>
  </si>
  <si>
    <t>e.</t>
  </si>
  <si>
    <t xml:space="preserve">The organization holds a clear, long-term commitment to two-sided collaboration and partnership. </t>
  </si>
  <si>
    <t>custom%</t>
  </si>
  <si>
    <t>f.</t>
  </si>
  <si>
    <t xml:space="preserve">There is a shared commitment to engaging in open and challenging conversations. </t>
  </si>
  <si>
    <t>g.</t>
  </si>
  <si>
    <t xml:space="preserve">Leaders hold a holistic, shared vision for changing their business models, beyond just the financial returns.  </t>
  </si>
  <si>
    <t>h.</t>
  </si>
  <si>
    <t>The organization demonstrates a strong commitment to the community and putting consumers/patients first.</t>
  </si>
  <si>
    <t>i.</t>
  </si>
  <si>
    <t>There is a shared commitment to finding a common definition and measures of “quality.”</t>
  </si>
  <si>
    <t>The potential partner prioritizes transparency in collaboration.</t>
  </si>
  <si>
    <t>The potential partner values openness, honesty, and transparency in all interactions.</t>
  </si>
  <si>
    <t>There is a commitment to reasonable data sharing to support advanced value models.</t>
  </si>
  <si>
    <t>The potential partner has a shared commitment to value that is demonstrated through a robust organizational commitment to governance.</t>
  </si>
  <si>
    <t>Executive leadership experienced with value-based care are embedded in governance structures (e.g., across functional teams such as finance and strategy).</t>
  </si>
  <si>
    <t>The organization can scale governance up or down based on the level required for a particular model (e.g., MSSP ACO requirements).</t>
  </si>
  <si>
    <t xml:space="preserve">Mechanisms are in place to ensure that innovation and change diffuse down to the front lines of care delivery. </t>
  </si>
  <si>
    <t xml:space="preserve">Governance understands that a move to value is a multi-year commitment and process and that success will not be achieved immediately. </t>
  </si>
  <si>
    <t xml:space="preserve">The potential partner has a strong, supportive organizational culture. </t>
  </si>
  <si>
    <t>Internal values and mission align well with those of potential partners.</t>
  </si>
  <si>
    <t xml:space="preserve">Organizational culture supports a commitment and broader institutional desire to move forward on value. </t>
  </si>
  <si>
    <t xml:space="preserve">The culture fosters the ability to think critically/creatively about care delivery and payment models and to innovate with confidence and recognition of the iterative process. </t>
  </si>
  <si>
    <t xml:space="preserve">The potential partner shows willingness to partner and invest across key areas. </t>
  </si>
  <si>
    <t>The organization demonstrates a commitment to bring forward resources on data, reporting and care redesign.</t>
  </si>
  <si>
    <t xml:space="preserve">There is a willingness to invest in the systems necessary to manage patients in risk-based arrangements. </t>
  </si>
  <si>
    <t>The organization has flexibility to accommodate new regulatory and market changes that may impact the implementation and operation of value models.</t>
  </si>
  <si>
    <t>There is synchronicity among both organizations in how common partnership elements are prioritized (e.g., capital, resourcing)</t>
  </si>
  <si>
    <t>Section Score</t>
  </si>
  <si>
    <t>Ideal Score</t>
  </si>
  <si>
    <t>Provider-Specific Competencies</t>
  </si>
  <si>
    <t>An ideal provider partner excels in providing high-value, person-centered care; has adequate resources to commit to a partnership and the ability to take on investment risk (and, in the most advanced partnerships, insurance risk as well); has adequate data-sharing capabilities and other infrastructure requirements to support value models; and has buy-in from physician leadership to support value.</t>
  </si>
  <si>
    <t>The potential partner has the necessary infrastructure to support value.</t>
  </si>
  <si>
    <t xml:space="preserve">The organization has a well-functioning network. In the 'Supporting Evidence' column, please define: i) The components of the network (e.g., home health, post-acute); and ii) The percentage of spend that is managed under this network. </t>
  </si>
  <si>
    <t>The organization has the infrastructure in place to ensure that the priorities of front-line clinicians and patients are balanced with corporate interests.</t>
  </si>
  <si>
    <t>The organization has adequately trained and capable personnel.</t>
  </si>
  <si>
    <t xml:space="preserve">The potential partner has buy-in from physician leadership. </t>
  </si>
  <si>
    <t>The provider has a track record of data analytics and extraction capabilities.</t>
  </si>
  <si>
    <t>The provider has the means to present data to front-line providers and integrate into systemic workflows (e.g. EHR and claims data).</t>
  </si>
  <si>
    <t>The organization is committed to sharing data and creating meaningful information from that data.</t>
  </si>
  <si>
    <t xml:space="preserve">The provider demonstrates interoperability within its systems. </t>
  </si>
  <si>
    <t xml:space="preserve">There is a willingness to invest resources to onboard an external partner and/or platform. </t>
  </si>
  <si>
    <t xml:space="preserve">The potential partner demonstrates the ability and/or willingness to change economic models, including the pursuit of risk. </t>
  </si>
  <si>
    <t xml:space="preserve">The organization demonstrates a commitment and ability to implement a glidepath to increasing levels of risk while enjoying greater rewards for doing so. </t>
  </si>
  <si>
    <t xml:space="preserve">The provider has the capacity and/or openness to transform its economic model. </t>
  </si>
  <si>
    <t xml:space="preserve">The potential partner has adequate financial resources to commit to a partnership endeavor. </t>
  </si>
  <si>
    <t xml:space="preserve">The organization is willing to make an investment commitment to a partnership that allows for a reasonable timeframe for success. </t>
  </si>
  <si>
    <t>Leadership shows a willingness to invest in the systems necessary to manage patients in risk-based arrangements.</t>
  </si>
  <si>
    <t>The potential partner takes accountability for and demonstrates excellence in quality, patient experience, and cost.</t>
  </si>
  <si>
    <t>The organization already excels in delivering high-quality care, patient experiences, at reasonable cost, and/or has a long-term strategic plan to achieve these elements.</t>
  </si>
  <si>
    <t xml:space="preserve">The potential partner has data sharing and data synthesis capabilities. </t>
  </si>
  <si>
    <t>Executive leadership have expressed support/buy-in for the value collaboration.</t>
  </si>
  <si>
    <t>Physician leadership views primary care as central to care coordination (medical home vs. service provider model).</t>
  </si>
  <si>
    <t>The provider demonstrates a commitment to finding a common definition of “quality”.</t>
  </si>
  <si>
    <t xml:space="preserve">Date: </t>
  </si>
  <si>
    <t xml:space="preserve">Name of evaluator: </t>
  </si>
  <si>
    <t>Title of evaluator:</t>
  </si>
  <si>
    <t>Name of evaluated organization:</t>
  </si>
  <si>
    <t>Section Total</t>
  </si>
  <si>
    <t>Ideal Section Total</t>
  </si>
  <si>
    <t>Payer-Specific Competencies</t>
  </si>
  <si>
    <t>The potential partner engages in transparent and collaborative behavior, and demonstrates responsiveness to purchaser, consumer, and provider needs.</t>
  </si>
  <si>
    <t>The organization collaboratively develops course corrections with partners as needed.</t>
  </si>
  <si>
    <t>The organization demonstrates a willingness to align with other payers.</t>
  </si>
  <si>
    <t>The potential partner shows a willingness to change economic models (e.g., creativity in benefit design) and invest in appropriate supporting infrastructure.</t>
  </si>
  <si>
    <t xml:space="preserve">The payer demonstrates innovative approaches to accommodate the rapid pace of change, such as contractual amendments for new regulatory developments.  </t>
  </si>
  <si>
    <t xml:space="preserve">The payer has demonstrated experience in model offerings to different provider levels of risk (i.e., glidepath to risk). </t>
  </si>
  <si>
    <t xml:space="preserve">The payer demonstrates an internal willingness to pursue collaborative models that fit together. </t>
  </si>
  <si>
    <t>The payer has a firm understanding of the models that are complementary to those the organization is already pursuing.</t>
  </si>
  <si>
    <t>The potential partner has the ability and commitment to share data.</t>
  </si>
  <si>
    <t>The organization is transparent and willing to share population-level data at regular intervals.</t>
  </si>
  <si>
    <t>The payer is willing and able to engage in open, honest, frequent communication about data.</t>
  </si>
  <si>
    <t xml:space="preserve">The payer is willing/able to share data that is actionable (e.g., claims data with cost), and is frequent enough to have a measurable impact on partners' model implementation. </t>
  </si>
  <si>
    <t>The potential partner demonstrates adequate reporting and measurement capabilities.</t>
  </si>
  <si>
    <t xml:space="preserve">The organization has measurement and reporting processes/capabilities that are not overly burdensome or duplicative for provider partners, but adequately capture necessary metrics for value-based payment. </t>
  </si>
  <si>
    <t>The potential partner shows commitment to sharing savings from value initiatives with other partners.</t>
  </si>
  <si>
    <t xml:space="preserve">The payer is willing to negotiate pass-through savings in contract negotiations with provider and employer partners to promote reinvestment in value infrastructure and programs. </t>
  </si>
  <si>
    <t>Ideal Total</t>
  </si>
  <si>
    <t>Purchaser-Specific Competencies</t>
  </si>
  <si>
    <t>Purchasers should have an organizational culture that is creative and nurturing of innovation and high performance; have the desire to collaborate on innovative programs; have adequate resources to invest in value partnerships; and be willing/able to share data.</t>
  </si>
  <si>
    <t>The potential partner has an organizational culture that fosters creativity, innovation, and high performance.</t>
  </si>
  <si>
    <t xml:space="preserve">Leadership is willing to be creative and expresses a desire to manage change (as opposed to doing the same things in a less costly way). </t>
  </si>
  <si>
    <t xml:space="preserve">The organization embraces value-based purchasing and care delivery through employee outcomes and intentional commitment to plan/provider partnerships, instead of a strict focus on costs. </t>
  </si>
  <si>
    <t xml:space="preserve">Leaders embrace industry and national standards on quality, rather than trying to reinvent the wheel. </t>
  </si>
  <si>
    <t>The organization demonstrates an ability and commitment to effectively engage consumers as purchasers of their own coverage. Please note in the comments: i) in what ways the organization is achieving these goals and ii) how the organization is engaging in outreach/promotion to employees.</t>
  </si>
  <si>
    <t>The potential partner shows willingness to collaborate/partner with other organizations on innovative programs.</t>
  </si>
  <si>
    <t>Demonstrates a commitment to joint clinical/financial goals, and a desire to be a true transformation partner.</t>
  </si>
  <si>
    <t>Collaborates with other organizations, including other purchaser organizations, and shows a willingness to share learnings – even down to granular contract terms – and a desire to identify a common value definition.</t>
  </si>
  <si>
    <t>Organization demonstrates a desire and/or ability to participate in multi-payer alignment models.</t>
  </si>
  <si>
    <t>The potential partner has adequate resources to invest in a value partnership.</t>
  </si>
  <si>
    <t>Purchaser shows a willingness to invest/co-invest in value structures, with a recognition that there must be additional transparency in the flow of investment dollars.</t>
  </si>
  <si>
    <t xml:space="preserve">The organization has adequate size, financial resources, and scalability potential to support long-term success in value-based initiatives. </t>
  </si>
  <si>
    <t>The potential partner has the willingness and ability to share data.</t>
  </si>
  <si>
    <t>If self-insured, has the willingness to provide data to the payer.</t>
  </si>
  <si>
    <t>Willingness, where appropriate, to participate in an all-payer claims database (state-specific).</t>
  </si>
  <si>
    <t xml:space="preserve">The organization’s infrastructure is sufficient to support new value models, and there is an ability to make necessary infrastructure changes (i.e., prior authorization, co-pay, and primary care visit payment waiver updates) to support new benefit designs.  </t>
  </si>
  <si>
    <t>© 2019 Health Care Transformation Task Force, all rights reserved</t>
  </si>
  <si>
    <t>Workbook key</t>
  </si>
  <si>
    <t>Orange indicates cells for drop-down user input</t>
  </si>
  <si>
    <t>Blue indicates cells for free-text user input</t>
  </si>
  <si>
    <r>
      <rPr>
        <b/>
        <sz val="12"/>
        <color theme="1"/>
        <rFont val="Segoe UI"/>
      </rPr>
      <t xml:space="preserve">How to Use this Tool
</t>
    </r>
    <r>
      <rPr>
        <sz val="12"/>
        <color theme="1"/>
        <rFont val="Segoe UI"/>
        <family val="2"/>
      </rPr>
      <t xml:space="preserve">
</t>
    </r>
  </si>
  <si>
    <t xml:space="preserve">The Health Care Transformation Task Force is an industry consortium that brings together patients, payers, providers, and purchasers to align private and public sector eﬀorts to clear the way for a sweeping transformation of the U.S. health care system. The Task Force is committed to rapid, measurable change, both for itself and the country. It aspires to have 75 percent of its members’ business operating under value-based payment arrangements by 2020.  
Contact info@hcttf.org with any questions or feedback about this resource. </t>
  </si>
  <si>
    <t>Partnership Evaluation Tool - User Guide</t>
  </si>
  <si>
    <t xml:space="preserve">Please visit the User Guide for detailed instructions: </t>
  </si>
  <si>
    <t>About the Health Care Transformation Task Force</t>
  </si>
  <si>
    <r>
      <rPr>
        <b/>
        <sz val="10"/>
        <color theme="1"/>
        <rFont val="Segoe UI"/>
      </rPr>
      <t>Instructions:</t>
    </r>
    <r>
      <rPr>
        <sz val="10"/>
        <color theme="1"/>
        <rFont val="Segoe UI"/>
      </rPr>
      <t xml:space="preserve"> </t>
    </r>
    <r>
      <rPr>
        <b/>
        <sz val="10"/>
        <color theme="1"/>
        <rFont val="Segoe UI"/>
        <family val="2"/>
      </rPr>
      <t xml:space="preserve">1) </t>
    </r>
    <r>
      <rPr>
        <sz val="10"/>
        <color theme="1"/>
        <rFont val="Segoe UI"/>
      </rPr>
      <t xml:space="preserve">Set the </t>
    </r>
    <r>
      <rPr>
        <b/>
        <sz val="10"/>
        <color theme="1"/>
        <rFont val="Segoe UI"/>
        <family val="2"/>
      </rPr>
      <t>Minimum Acceptable Score</t>
    </r>
    <r>
      <rPr>
        <sz val="10"/>
        <color theme="1"/>
        <rFont val="Segoe UI"/>
      </rPr>
      <t xml:space="preserve"> for considering a partnership with the organization being evaluated in </t>
    </r>
    <r>
      <rPr>
        <b/>
        <sz val="10"/>
        <color theme="1"/>
        <rFont val="Segoe UI"/>
        <family val="2"/>
      </rPr>
      <t>cell O:4</t>
    </r>
    <r>
      <rPr>
        <sz val="10"/>
        <color theme="1"/>
        <rFont val="Segoe UI"/>
      </rPr>
      <t>. T</t>
    </r>
    <r>
      <rPr>
        <sz val="10"/>
        <rFont val="Segoe UI"/>
      </rPr>
      <t xml:space="preserve">his value reflects the performance threshold you are willing to accept to move forward with partnership discussions and may depend on various factors such as market position, number of competitors, organizational risk tolerance, etc. </t>
    </r>
    <r>
      <rPr>
        <b/>
        <sz val="10"/>
        <rFont val="Segoe UI"/>
        <family val="2"/>
      </rPr>
      <t xml:space="preserve">2) </t>
    </r>
    <r>
      <rPr>
        <sz val="10"/>
        <rFont val="Segoe UI"/>
      </rPr>
      <t xml:space="preserve">Customize the </t>
    </r>
    <r>
      <rPr>
        <b/>
        <sz val="10"/>
        <rFont val="Segoe UI"/>
        <family val="2"/>
      </rPr>
      <t>Priority Levels</t>
    </r>
    <r>
      <rPr>
        <sz val="10"/>
        <rFont val="Segoe UI"/>
        <family val="2"/>
      </rPr>
      <t xml:space="preserve"> </t>
    </r>
    <r>
      <rPr>
        <sz val="10"/>
        <rFont val="Segoe UI"/>
      </rPr>
      <t xml:space="preserve">in </t>
    </r>
    <r>
      <rPr>
        <b/>
        <sz val="10"/>
        <rFont val="Segoe UI"/>
        <family val="2"/>
      </rPr>
      <t>column R</t>
    </r>
    <r>
      <rPr>
        <sz val="10"/>
        <rFont val="Segoe UI"/>
      </rPr>
      <t xml:space="preserve"> to reflect the level of importance associated with each core competency and the criteria statements that compose each competency area. Weights range from 0% indicating "not a priority" to 100% indicating "highest priority." </t>
    </r>
    <r>
      <rPr>
        <b/>
        <sz val="10"/>
        <rFont val="Segoe UI"/>
        <family val="2"/>
      </rPr>
      <t xml:space="preserve">3) </t>
    </r>
    <r>
      <rPr>
        <sz val="10"/>
        <rFont val="Segoe UI"/>
        <family val="2"/>
      </rPr>
      <t>E</t>
    </r>
    <r>
      <rPr>
        <sz val="10"/>
        <rFont val="Segoe UI"/>
      </rPr>
      <t xml:space="preserve">valuate the organization against each of the criteria statements and select a score in </t>
    </r>
    <r>
      <rPr>
        <b/>
        <sz val="10"/>
        <rFont val="Segoe UI"/>
        <family val="2"/>
      </rPr>
      <t>column Q</t>
    </r>
    <r>
      <rPr>
        <sz val="10"/>
        <rFont val="Segoe UI"/>
      </rPr>
      <t xml:space="preserve">. Scores range from a low score of 1 indicating “strongly disagree” to a high score of 5 indicating “strongly agree.” </t>
    </r>
    <r>
      <rPr>
        <b/>
        <sz val="10"/>
        <rFont val="Segoe UI"/>
        <family val="2"/>
      </rPr>
      <t xml:space="preserve">4) </t>
    </r>
    <r>
      <rPr>
        <sz val="10"/>
        <rFont val="Segoe UI"/>
      </rPr>
      <t xml:space="preserve">Provide supporting evidence and notes regarding the criteria-specific assessment in </t>
    </r>
    <r>
      <rPr>
        <b/>
        <sz val="10"/>
        <rFont val="Segoe UI"/>
        <family val="2"/>
      </rPr>
      <t>column U</t>
    </r>
    <r>
      <rPr>
        <sz val="10"/>
        <rFont val="Segoe UI"/>
      </rPr>
      <t xml:space="preserve">.  </t>
    </r>
  </si>
  <si>
    <t>The payer is willing to work w/ partners to provide necessary information.</t>
  </si>
  <si>
    <t>Composite Score:</t>
  </si>
  <si>
    <t>Composite Score</t>
  </si>
  <si>
    <r>
      <rPr>
        <b/>
        <sz val="10"/>
        <color theme="1"/>
        <rFont val="Segoe UI"/>
      </rPr>
      <t>Scoring</t>
    </r>
    <r>
      <rPr>
        <sz val="10"/>
        <color theme="1"/>
        <rFont val="Segoe UI"/>
        <family val="2"/>
      </rPr>
      <t xml:space="preserve">: The composite score will automatically populate once the evaluation is completed. Total scores above the acceptable score will turn green while scores that fall short will turn red.  </t>
    </r>
  </si>
  <si>
    <t>Provider Drop Downs</t>
  </si>
  <si>
    <t>Payer Drop Downs</t>
  </si>
  <si>
    <t>Purchaser Drop Downs</t>
  </si>
  <si>
    <t>Partnership Evaluation Tool (v2)</t>
  </si>
  <si>
    <r>
      <t xml:space="preserve">The Partnership Evaluation Tool was developed by the Health Care Transformation Task Force to support leaders as they assess potential partner organizations - or themselves - for their readiness to engage in successful value-based partnerships. This tool is intended to be utilized in two ways: 1) As an evaluation tool to assess a potential partner for a value arrangement; and 2) As a self-evaluation tool for organizations to benchmark their own potential readiness to enter into value partnership arrangements. 
</t>
    </r>
    <r>
      <rPr>
        <b/>
        <sz val="10"/>
        <color theme="1"/>
        <rFont val="Segoe UI"/>
        <family val="2"/>
      </rPr>
      <t>Version notes</t>
    </r>
    <r>
      <rPr>
        <sz val="10"/>
        <color theme="1"/>
        <rFont val="Segoe UI"/>
        <family val="2"/>
      </rPr>
      <t xml:space="preserve">
Version 2 includes updates that address a potential issue with the stability of formulas in cases where users choose to customize the tool by deleting the default evaluation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</si>
</sst>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22" x14ac:knownFonts="1">
    <font>
      <sz val="11"/>
      <color theme="1"/>
      <name val="Calibri"/>
      <family val="2"/>
      <scheme val="minor"/>
    </font>
    <font>
      <sz val="12"/>
      <color theme="1"/>
      <name val="Calibri"/>
      <family val="2"/>
      <scheme val="minor"/>
    </font>
    <font>
      <sz val="11"/>
      <color theme="1"/>
      <name val="Calibri"/>
      <family val="2"/>
      <scheme val="minor"/>
    </font>
    <font>
      <sz val="10"/>
      <color theme="1"/>
      <name val="Segoe UI"/>
      <family val="2"/>
    </font>
    <font>
      <b/>
      <sz val="10"/>
      <color theme="1"/>
      <name val="Segoe UI"/>
      <family val="2"/>
    </font>
    <font>
      <i/>
      <sz val="10"/>
      <color theme="1"/>
      <name val="Segoe UI"/>
      <family val="2"/>
    </font>
    <font>
      <b/>
      <sz val="10"/>
      <color theme="0"/>
      <name val="Segoe UI"/>
      <family val="2"/>
    </font>
    <font>
      <sz val="10"/>
      <color theme="0"/>
      <name val="Segoe UI"/>
      <family val="2"/>
    </font>
    <font>
      <b/>
      <sz val="10"/>
      <color rgb="FFFF0000"/>
      <name val="Segoe UI"/>
    </font>
    <font>
      <b/>
      <sz val="10"/>
      <color theme="1"/>
      <name val="Segoe UI"/>
    </font>
    <font>
      <sz val="10"/>
      <color theme="1"/>
      <name val="Segoe UI"/>
    </font>
    <font>
      <sz val="10"/>
      <name val="Segoe UI"/>
    </font>
    <font>
      <b/>
      <sz val="10"/>
      <name val="Segoe UI"/>
      <family val="2"/>
    </font>
    <font>
      <sz val="10"/>
      <name val="Segoe UI"/>
      <family val="2"/>
    </font>
    <font>
      <b/>
      <sz val="12"/>
      <color theme="1"/>
      <name val="Calibri"/>
      <family val="2"/>
      <scheme val="minor"/>
    </font>
    <font>
      <b/>
      <sz val="11"/>
      <color theme="1"/>
      <name val="Calibri"/>
      <family val="2"/>
      <scheme val="minor"/>
    </font>
    <font>
      <u/>
      <sz val="11"/>
      <color theme="10"/>
      <name val="Calibri"/>
      <family val="2"/>
      <scheme val="minor"/>
    </font>
    <font>
      <b/>
      <sz val="20"/>
      <color theme="0"/>
      <name val="Segoe UI"/>
      <family val="2"/>
    </font>
    <font>
      <b/>
      <sz val="12"/>
      <color theme="1"/>
      <name val="Segoe UI"/>
    </font>
    <font>
      <sz val="12"/>
      <color theme="1"/>
      <name val="Segoe UI"/>
    </font>
    <font>
      <sz val="12"/>
      <color theme="1"/>
      <name val="Segoe UI"/>
      <family val="2"/>
    </font>
    <font>
      <u/>
      <sz val="12"/>
      <color theme="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EC633E"/>
        <bgColor indexed="64"/>
      </patternFill>
    </fill>
    <fill>
      <patternFill patternType="solid">
        <fgColor rgb="FF4463AA"/>
        <bgColor indexed="64"/>
      </patternFill>
    </fill>
    <fill>
      <patternFill patternType="solid">
        <fgColor rgb="FF133C5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4261AD"/>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bottom style="thin">
        <color theme="1"/>
      </bottom>
      <diagonal/>
    </border>
    <border>
      <left/>
      <right/>
      <top/>
      <bottom style="thin">
        <color theme="1"/>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bottom style="medium">
        <color theme="1"/>
      </bottom>
      <diagonal/>
    </border>
    <border>
      <left style="thin">
        <color indexed="64"/>
      </left>
      <right/>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thin">
        <color theme="1"/>
      </bottom>
      <diagonal/>
    </border>
    <border>
      <left style="medium">
        <color indexed="64"/>
      </left>
      <right/>
      <top/>
      <bottom style="medium">
        <color theme="1"/>
      </bottom>
      <diagonal/>
    </border>
    <border>
      <left/>
      <right style="medium">
        <color indexed="64"/>
      </right>
      <top/>
      <bottom style="medium">
        <color theme="1"/>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s>
  <cellStyleXfs count="3">
    <xf numFmtId="0" fontId="0" fillId="0" borderId="0"/>
    <xf numFmtId="9" fontId="2" fillId="0" borderId="0" applyFont="0" applyFill="0" applyBorder="0" applyAlignment="0" applyProtection="0"/>
    <xf numFmtId="0" fontId="16" fillId="0" borderId="0" applyNumberFormat="0" applyFill="0" applyBorder="0" applyAlignment="0" applyProtection="0"/>
  </cellStyleXfs>
  <cellXfs count="326">
    <xf numFmtId="0" fontId="0" fillId="0" borderId="0" xfId="0"/>
    <xf numFmtId="0" fontId="3" fillId="3" borderId="0" xfId="0" applyFont="1" applyFill="1"/>
    <xf numFmtId="0" fontId="4" fillId="2" borderId="0" xfId="0" applyFont="1" applyFill="1"/>
    <xf numFmtId="0" fontId="3" fillId="2" borderId="0" xfId="0" applyFont="1" applyFill="1" applyAlignment="1">
      <alignment horizontal="center"/>
    </xf>
    <xf numFmtId="0" fontId="3" fillId="2" borderId="0" xfId="0" applyFont="1" applyFill="1"/>
    <xf numFmtId="0" fontId="3" fillId="2" borderId="15" xfId="0" applyFont="1" applyFill="1" applyBorder="1"/>
    <xf numFmtId="0" fontId="3" fillId="2" borderId="15" xfId="0" applyFont="1" applyFill="1" applyBorder="1" applyAlignment="1">
      <alignment horizontal="center"/>
    </xf>
    <xf numFmtId="0" fontId="3" fillId="5" borderId="18" xfId="0" applyFont="1" applyFill="1" applyBorder="1" applyAlignment="1">
      <alignment horizontal="center"/>
    </xf>
    <xf numFmtId="0" fontId="3" fillId="5" borderId="18" xfId="0" applyFont="1" applyFill="1" applyBorder="1"/>
    <xf numFmtId="0" fontId="3" fillId="0" borderId="0" xfId="0" applyFont="1"/>
    <xf numFmtId="2" fontId="3" fillId="3" borderId="0" xfId="0" applyNumberFormat="1" applyFont="1" applyFill="1"/>
    <xf numFmtId="2" fontId="3" fillId="2" borderId="0" xfId="0" applyNumberFormat="1" applyFont="1" applyFill="1"/>
    <xf numFmtId="2" fontId="3" fillId="2" borderId="0" xfId="0" applyNumberFormat="1" applyFont="1" applyFill="1" applyAlignment="1">
      <alignment vertical="top"/>
    </xf>
    <xf numFmtId="0" fontId="3" fillId="2" borderId="0" xfId="0" applyFont="1" applyFill="1" applyAlignment="1">
      <alignment vertical="top"/>
    </xf>
    <xf numFmtId="2" fontId="3" fillId="4" borderId="0" xfId="0" applyNumberFormat="1" applyFont="1" applyFill="1"/>
    <xf numFmtId="9" fontId="3" fillId="2" borderId="0" xfId="0" applyNumberFormat="1" applyFont="1" applyFill="1"/>
    <xf numFmtId="1"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4" fillId="2" borderId="2" xfId="0" applyFont="1" applyFill="1" applyBorder="1"/>
    <xf numFmtId="0" fontId="4" fillId="2" borderId="7" xfId="0" applyFont="1" applyFill="1" applyBorder="1"/>
    <xf numFmtId="0" fontId="3" fillId="6" borderId="12" xfId="0" applyFont="1" applyFill="1" applyBorder="1"/>
    <xf numFmtId="0" fontId="7" fillId="7" borderId="12" xfId="0" applyFont="1" applyFill="1" applyBorder="1"/>
    <xf numFmtId="0" fontId="7" fillId="8" borderId="12" xfId="0" applyFont="1" applyFill="1" applyBorder="1"/>
    <xf numFmtId="0" fontId="3" fillId="9" borderId="0" xfId="0" applyFont="1" applyFill="1"/>
    <xf numFmtId="2" fontId="3" fillId="9" borderId="0" xfId="0" applyNumberFormat="1" applyFont="1" applyFill="1"/>
    <xf numFmtId="0" fontId="3" fillId="9" borderId="12" xfId="0" applyFont="1" applyFill="1" applyBorder="1"/>
    <xf numFmtId="0" fontId="3" fillId="9" borderId="12" xfId="0" applyFont="1" applyFill="1" applyBorder="1" applyAlignment="1">
      <alignment horizontal="center"/>
    </xf>
    <xf numFmtId="0" fontId="4" fillId="9" borderId="12" xfId="0" applyFont="1" applyFill="1" applyBorder="1"/>
    <xf numFmtId="2" fontId="3" fillId="9" borderId="12" xfId="0" applyNumberFormat="1" applyFont="1" applyFill="1" applyBorder="1"/>
    <xf numFmtId="0" fontId="3" fillId="9" borderId="0" xfId="0" applyFont="1" applyFill="1" applyAlignment="1">
      <alignment horizontal="center"/>
    </xf>
    <xf numFmtId="0" fontId="4" fillId="9" borderId="0" xfId="0" applyFont="1" applyFill="1"/>
    <xf numFmtId="2" fontId="3" fillId="9" borderId="18" xfId="0" applyNumberFormat="1" applyFont="1" applyFill="1" applyBorder="1"/>
    <xf numFmtId="2" fontId="3" fillId="9" borderId="0" xfId="0" applyNumberFormat="1" applyFont="1" applyFill="1" applyAlignment="1">
      <alignment vertical="center"/>
    </xf>
    <xf numFmtId="0" fontId="0" fillId="2" borderId="0" xfId="0" applyFill="1"/>
    <xf numFmtId="0" fontId="0" fillId="2" borderId="0" xfId="0" applyFill="1" applyAlignment="1">
      <alignment horizontal="left" vertical="top" wrapText="1"/>
    </xf>
    <xf numFmtId="0" fontId="0" fillId="2" borderId="0" xfId="0" applyFill="1" applyAlignment="1">
      <alignment vertical="top" wrapText="1"/>
    </xf>
    <xf numFmtId="0" fontId="3" fillId="2" borderId="18" xfId="0" applyFont="1" applyFill="1" applyBorder="1"/>
    <xf numFmtId="2" fontId="3" fillId="2" borderId="18" xfId="0" applyNumberFormat="1" applyFont="1" applyFill="1" applyBorder="1"/>
    <xf numFmtId="2" fontId="3" fillId="2" borderId="18" xfId="0" applyNumberFormat="1" applyFont="1" applyFill="1" applyBorder="1" applyAlignment="1">
      <alignment vertical="top"/>
    </xf>
    <xf numFmtId="2" fontId="3" fillId="2" borderId="18" xfId="0" applyNumberFormat="1" applyFont="1" applyFill="1" applyBorder="1" applyAlignment="1">
      <alignment vertical="center"/>
    </xf>
    <xf numFmtId="0" fontId="3" fillId="2" borderId="0" xfId="0" applyFont="1" applyFill="1" applyAlignment="1">
      <alignment horizontal="right"/>
    </xf>
    <xf numFmtId="0" fontId="4" fillId="2" borderId="0" xfId="0" applyFont="1" applyFill="1" applyAlignment="1">
      <alignment horizontal="center"/>
    </xf>
    <xf numFmtId="2" fontId="3" fillId="2" borderId="0" xfId="0" applyNumberFormat="1" applyFont="1" applyFill="1" applyAlignment="1">
      <alignment vertical="center"/>
    </xf>
    <xf numFmtId="9" fontId="4" fillId="9" borderId="29" xfId="0" applyNumberFormat="1" applyFont="1" applyFill="1" applyBorder="1" applyAlignment="1">
      <alignment horizontal="center" vertical="center"/>
    </xf>
    <xf numFmtId="2" fontId="3" fillId="2" borderId="0" xfId="0" applyNumberFormat="1" applyFont="1" applyFill="1" applyAlignment="1">
      <alignment wrapText="1"/>
    </xf>
    <xf numFmtId="2" fontId="3" fillId="9" borderId="0" xfId="0" applyNumberFormat="1" applyFont="1" applyFill="1" applyAlignment="1">
      <alignment wrapText="1"/>
    </xf>
    <xf numFmtId="2" fontId="3" fillId="9" borderId="12" xfId="0" applyNumberFormat="1" applyFont="1" applyFill="1" applyBorder="1" applyAlignment="1">
      <alignment wrapText="1"/>
    </xf>
    <xf numFmtId="0" fontId="7" fillId="8" borderId="12" xfId="0" applyFont="1" applyFill="1" applyBorder="1" applyAlignment="1">
      <alignment wrapText="1"/>
    </xf>
    <xf numFmtId="0" fontId="3" fillId="2" borderId="0" xfId="0" applyFont="1" applyFill="1" applyAlignment="1">
      <alignment wrapText="1"/>
    </xf>
    <xf numFmtId="0" fontId="3" fillId="5" borderId="18" xfId="0" applyFont="1" applyFill="1" applyBorder="1" applyAlignment="1">
      <alignment wrapText="1"/>
    </xf>
    <xf numFmtId="0" fontId="3" fillId="2" borderId="15" xfId="0" applyFont="1" applyFill="1" applyBorder="1" applyAlignment="1">
      <alignment horizontal="center" vertical="center"/>
    </xf>
    <xf numFmtId="0" fontId="3" fillId="5" borderId="18" xfId="0" applyFont="1" applyFill="1" applyBorder="1" applyAlignment="1">
      <alignment horizontal="center" vertical="center"/>
    </xf>
    <xf numFmtId="9" fontId="4" fillId="9" borderId="12" xfId="0" applyNumberFormat="1" applyFont="1" applyFill="1" applyBorder="1" applyAlignment="1">
      <alignment horizontal="center" vertical="center"/>
    </xf>
    <xf numFmtId="0" fontId="3" fillId="9" borderId="18" xfId="0" applyFont="1" applyFill="1" applyBorder="1" applyAlignment="1">
      <alignment horizontal="center" vertical="center"/>
    </xf>
    <xf numFmtId="2" fontId="3" fillId="9" borderId="18" xfId="0" applyNumberFormat="1" applyFont="1" applyFill="1" applyBorder="1" applyAlignment="1">
      <alignment horizontal="center" vertical="center"/>
    </xf>
    <xf numFmtId="2" fontId="3" fillId="2" borderId="0" xfId="0" applyNumberFormat="1" applyFont="1" applyFill="1" applyAlignment="1">
      <alignment horizontal="center" vertical="center"/>
    </xf>
    <xf numFmtId="0" fontId="7" fillId="8" borderId="12" xfId="0" applyFont="1" applyFill="1" applyBorder="1" applyAlignment="1">
      <alignment horizontal="center" vertical="center"/>
    </xf>
    <xf numFmtId="0" fontId="5" fillId="2" borderId="20" xfId="0" applyFont="1" applyFill="1" applyBorder="1" applyAlignment="1">
      <alignment horizontal="center" vertical="center" wrapText="1"/>
    </xf>
    <xf numFmtId="0" fontId="3" fillId="2" borderId="14" xfId="0" applyFont="1" applyFill="1" applyBorder="1" applyAlignment="1">
      <alignment horizontal="center" vertical="center"/>
    </xf>
    <xf numFmtId="2" fontId="4" fillId="2" borderId="0" xfId="0" applyNumberFormat="1" applyFont="1" applyFill="1" applyAlignment="1">
      <alignment horizontal="center" vertical="center"/>
    </xf>
    <xf numFmtId="2" fontId="3" fillId="9" borderId="31" xfId="0" applyNumberFormat="1" applyFont="1" applyFill="1" applyBorder="1" applyAlignment="1">
      <alignment wrapText="1"/>
    </xf>
    <xf numFmtId="0" fontId="7" fillId="2" borderId="0" xfId="0" applyFont="1" applyFill="1"/>
    <xf numFmtId="2" fontId="3" fillId="2" borderId="0" xfId="0" applyNumberFormat="1" applyFont="1" applyFill="1" applyAlignment="1">
      <alignment vertical="center" wrapText="1"/>
    </xf>
    <xf numFmtId="0" fontId="3" fillId="9" borderId="32" xfId="0" applyFont="1" applyFill="1" applyBorder="1" applyAlignment="1">
      <alignment horizontal="center"/>
    </xf>
    <xf numFmtId="0" fontId="3" fillId="9" borderId="32" xfId="0" applyFont="1" applyFill="1" applyBorder="1"/>
    <xf numFmtId="0" fontId="4" fillId="9" borderId="32" xfId="0" applyFont="1" applyFill="1" applyBorder="1"/>
    <xf numFmtId="2" fontId="3" fillId="9" borderId="32" xfId="0" applyNumberFormat="1" applyFont="1" applyFill="1" applyBorder="1"/>
    <xf numFmtId="2" fontId="3" fillId="9" borderId="32" xfId="0" applyNumberFormat="1" applyFont="1" applyFill="1" applyBorder="1" applyAlignment="1">
      <alignment wrapText="1"/>
    </xf>
    <xf numFmtId="0" fontId="4" fillId="2" borderId="5" xfId="0" applyFont="1" applyFill="1" applyBorder="1"/>
    <xf numFmtId="0" fontId="3" fillId="2" borderId="6" xfId="0" applyFont="1" applyFill="1" applyBorder="1"/>
    <xf numFmtId="0" fontId="3" fillId="2" borderId="37" xfId="0" applyFont="1" applyFill="1" applyBorder="1"/>
    <xf numFmtId="0" fontId="3" fillId="2" borderId="38" xfId="0" applyFont="1" applyFill="1" applyBorder="1"/>
    <xf numFmtId="0" fontId="4" fillId="2" borderId="39" xfId="0" applyFont="1" applyFill="1" applyBorder="1"/>
    <xf numFmtId="0" fontId="3" fillId="5" borderId="42" xfId="0" applyFont="1" applyFill="1" applyBorder="1"/>
    <xf numFmtId="0" fontId="3" fillId="9" borderId="6" xfId="0" applyFont="1" applyFill="1" applyBorder="1"/>
    <xf numFmtId="0" fontId="3" fillId="9" borderId="36" xfId="0" applyFont="1" applyFill="1" applyBorder="1" applyAlignment="1">
      <alignment horizontal="center"/>
    </xf>
    <xf numFmtId="0" fontId="3" fillId="9" borderId="44" xfId="0" applyFont="1" applyFill="1" applyBorder="1"/>
    <xf numFmtId="2" fontId="3" fillId="0" borderId="0" xfId="0" applyNumberFormat="1" applyFont="1"/>
    <xf numFmtId="0" fontId="3" fillId="9" borderId="5" xfId="0" applyFont="1" applyFill="1" applyBorder="1" applyAlignment="1">
      <alignment horizontal="center"/>
    </xf>
    <xf numFmtId="0" fontId="3" fillId="2" borderId="5" xfId="0" applyFont="1" applyFill="1" applyBorder="1"/>
    <xf numFmtId="0" fontId="3" fillId="2" borderId="7" xfId="0" applyFont="1" applyFill="1" applyBorder="1"/>
    <xf numFmtId="0" fontId="3" fillId="2" borderId="8" xfId="0" applyFont="1" applyFill="1" applyBorder="1" applyAlignment="1">
      <alignment horizontal="center"/>
    </xf>
    <xf numFmtId="0" fontId="3" fillId="2" borderId="8" xfId="0" applyFont="1" applyFill="1" applyBorder="1"/>
    <xf numFmtId="0" fontId="4" fillId="9" borderId="8" xfId="0" applyFont="1" applyFill="1" applyBorder="1"/>
    <xf numFmtId="2" fontId="3" fillId="9" borderId="8" xfId="0" applyNumberFormat="1" applyFont="1" applyFill="1" applyBorder="1" applyAlignment="1">
      <alignment horizontal="center"/>
    </xf>
    <xf numFmtId="0" fontId="3" fillId="2" borderId="9" xfId="0" applyFont="1" applyFill="1" applyBorder="1"/>
    <xf numFmtId="0" fontId="4" fillId="9"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1" xfId="0" applyFont="1" applyFill="1" applyBorder="1" applyAlignment="1">
      <alignment horizontal="center" vertical="center"/>
    </xf>
    <xf numFmtId="0" fontId="3" fillId="9" borderId="36" xfId="0" applyFont="1" applyFill="1" applyBorder="1"/>
    <xf numFmtId="0" fontId="3" fillId="9" borderId="5" xfId="0" applyFont="1" applyFill="1" applyBorder="1"/>
    <xf numFmtId="0" fontId="4" fillId="3" borderId="0" xfId="0" applyFont="1" applyFill="1" applyAlignment="1">
      <alignment horizontal="left" vertical="center" wrapText="1"/>
    </xf>
    <xf numFmtId="1" fontId="3" fillId="2" borderId="0" xfId="0" applyNumberFormat="1" applyFont="1" applyFill="1"/>
    <xf numFmtId="0" fontId="4" fillId="2" borderId="0" xfId="0" applyFont="1" applyFill="1" applyAlignment="1">
      <alignment horizontal="left" vertical="center" wrapText="1"/>
    </xf>
    <xf numFmtId="0" fontId="3" fillId="9" borderId="46" xfId="0" applyFont="1" applyFill="1" applyBorder="1"/>
    <xf numFmtId="2" fontId="4" fillId="9"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wrapText="1"/>
    </xf>
    <xf numFmtId="9" fontId="3" fillId="12" borderId="17" xfId="1" applyFont="1" applyFill="1" applyBorder="1" applyAlignment="1">
      <alignment horizontal="center" vertical="center"/>
    </xf>
    <xf numFmtId="9" fontId="3" fillId="12" borderId="10" xfId="1" applyFont="1" applyFill="1" applyBorder="1" applyAlignment="1">
      <alignment horizontal="center" vertical="center"/>
    </xf>
    <xf numFmtId="0" fontId="3" fillId="12" borderId="22"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23" xfId="0" applyFont="1" applyFill="1" applyBorder="1" applyAlignment="1">
      <alignment horizontal="center" vertical="center"/>
    </xf>
    <xf numFmtId="1" fontId="3" fillId="12" borderId="22" xfId="0" applyNumberFormat="1" applyFont="1" applyFill="1" applyBorder="1" applyAlignment="1">
      <alignment horizontal="center" vertical="center"/>
    </xf>
    <xf numFmtId="1" fontId="3" fillId="12" borderId="11" xfId="0" applyNumberFormat="1" applyFont="1" applyFill="1" applyBorder="1" applyAlignment="1">
      <alignment horizontal="center" vertical="center"/>
    </xf>
    <xf numFmtId="1" fontId="3" fillId="12" borderId="33" xfId="0" applyNumberFormat="1" applyFont="1" applyFill="1" applyBorder="1" applyAlignment="1">
      <alignment horizontal="center" vertical="center"/>
    </xf>
    <xf numFmtId="9" fontId="3" fillId="11" borderId="1" xfId="1" applyFont="1" applyFill="1" applyBorder="1" applyAlignment="1">
      <alignment horizontal="center" vertical="center"/>
    </xf>
    <xf numFmtId="9" fontId="3" fillId="12" borderId="30" xfId="1" applyFont="1" applyFill="1" applyBorder="1" applyAlignment="1">
      <alignment horizontal="center" vertical="center"/>
    </xf>
    <xf numFmtId="9" fontId="3" fillId="12" borderId="27" xfId="1" applyFont="1" applyFill="1" applyBorder="1" applyAlignment="1">
      <alignment horizontal="center" vertical="center"/>
    </xf>
    <xf numFmtId="9" fontId="3" fillId="11" borderId="28" xfId="1" applyFont="1" applyFill="1" applyBorder="1" applyAlignment="1">
      <alignment horizontal="center" vertical="center"/>
    </xf>
    <xf numFmtId="0" fontId="4" fillId="9" borderId="12" xfId="0" applyFont="1" applyFill="1" applyBorder="1" applyAlignment="1">
      <alignment horizontal="right"/>
    </xf>
    <xf numFmtId="165" fontId="4" fillId="9" borderId="62" xfId="0" applyNumberFormat="1" applyFont="1" applyFill="1" applyBorder="1" applyAlignment="1">
      <alignment horizontal="center"/>
    </xf>
    <xf numFmtId="165" fontId="4" fillId="9" borderId="62" xfId="0" applyNumberFormat="1" applyFont="1" applyFill="1" applyBorder="1" applyAlignment="1">
      <alignment horizontal="center" vertical="center"/>
    </xf>
    <xf numFmtId="0" fontId="4" fillId="2" borderId="40" xfId="0" applyFont="1" applyFill="1" applyBorder="1" applyAlignment="1">
      <alignment horizontal="center" vertical="center"/>
    </xf>
    <xf numFmtId="0" fontId="7" fillId="7" borderId="12" xfId="0" applyFont="1" applyFill="1" applyBorder="1" applyAlignment="1">
      <alignment wrapText="1"/>
    </xf>
    <xf numFmtId="0" fontId="3" fillId="2" borderId="6" xfId="0" applyFont="1" applyFill="1" applyBorder="1" applyAlignment="1">
      <alignment wrapText="1"/>
    </xf>
    <xf numFmtId="0" fontId="3" fillId="9" borderId="6" xfId="0" applyFont="1" applyFill="1" applyBorder="1" applyAlignment="1">
      <alignment wrapText="1"/>
    </xf>
    <xf numFmtId="0" fontId="3" fillId="2" borderId="6" xfId="0" applyFont="1" applyFill="1" applyBorder="1" applyAlignment="1">
      <alignment vertical="top" wrapText="1"/>
    </xf>
    <xf numFmtId="0" fontId="3" fillId="9" borderId="44" xfId="0" applyFont="1" applyFill="1" applyBorder="1" applyAlignment="1">
      <alignment wrapText="1"/>
    </xf>
    <xf numFmtId="0" fontId="7" fillId="7" borderId="44" xfId="0" applyFont="1" applyFill="1" applyBorder="1" applyAlignment="1">
      <alignment wrapText="1"/>
    </xf>
    <xf numFmtId="0" fontId="4" fillId="9" borderId="6" xfId="0" applyFont="1" applyFill="1" applyBorder="1" applyAlignment="1">
      <alignment wrapText="1"/>
    </xf>
    <xf numFmtId="0" fontId="3" fillId="2" borderId="9" xfId="0" applyFont="1" applyFill="1" applyBorder="1" applyAlignment="1">
      <alignment wrapText="1"/>
    </xf>
    <xf numFmtId="9" fontId="3" fillId="11" borderId="1" xfId="0" applyNumberFormat="1" applyFont="1" applyFill="1" applyBorder="1" applyAlignment="1">
      <alignment horizontal="center" vertical="center"/>
    </xf>
    <xf numFmtId="9" fontId="3" fillId="12" borderId="17" xfId="0" applyNumberFormat="1" applyFont="1" applyFill="1" applyBorder="1" applyAlignment="1">
      <alignment horizontal="center" vertical="center"/>
    </xf>
    <xf numFmtId="9" fontId="3" fillId="12" borderId="10" xfId="0" applyNumberFormat="1" applyFont="1" applyFill="1" applyBorder="1" applyAlignment="1">
      <alignment horizontal="center" vertical="center"/>
    </xf>
    <xf numFmtId="0" fontId="3" fillId="9" borderId="12" xfId="0" applyFont="1" applyFill="1" applyBorder="1" applyAlignment="1">
      <alignment horizontal="center" vertical="center"/>
    </xf>
    <xf numFmtId="0" fontId="7" fillId="7" borderId="12" xfId="0" applyFont="1" applyFill="1" applyBorder="1" applyAlignment="1">
      <alignment horizontal="center" vertical="center"/>
    </xf>
    <xf numFmtId="0" fontId="5" fillId="2" borderId="14" xfId="0" applyFont="1" applyFill="1" applyBorder="1" applyAlignment="1">
      <alignment horizontal="center" vertical="center" wrapText="1"/>
    </xf>
    <xf numFmtId="2" fontId="3" fillId="9" borderId="0" xfId="0" applyNumberFormat="1" applyFont="1" applyFill="1" applyAlignment="1">
      <alignment horizontal="center" vertical="center"/>
    </xf>
    <xf numFmtId="0" fontId="3" fillId="9" borderId="0" xfId="0" applyFont="1" applyFill="1" applyAlignment="1">
      <alignment horizontal="center" vertical="center"/>
    </xf>
    <xf numFmtId="0" fontId="3" fillId="9" borderId="45" xfId="0" applyFont="1" applyFill="1" applyBorder="1" applyAlignment="1">
      <alignment wrapText="1"/>
    </xf>
    <xf numFmtId="0" fontId="7" fillId="8" borderId="44" xfId="0" applyFont="1" applyFill="1" applyBorder="1" applyAlignment="1">
      <alignment wrapText="1"/>
    </xf>
    <xf numFmtId="0" fontId="3" fillId="9" borderId="47" xfId="0" applyFont="1" applyFill="1" applyBorder="1" applyAlignment="1">
      <alignment wrapText="1"/>
    </xf>
    <xf numFmtId="2" fontId="3" fillId="9" borderId="32" xfId="0" applyNumberFormat="1" applyFont="1" applyFill="1" applyBorder="1" applyAlignment="1">
      <alignment horizontal="center"/>
    </xf>
    <xf numFmtId="9" fontId="4" fillId="9" borderId="29" xfId="1" applyFont="1" applyFill="1" applyBorder="1" applyAlignment="1">
      <alignment horizontal="center" vertical="center"/>
    </xf>
    <xf numFmtId="2" fontId="3" fillId="4" borderId="0" xfId="0" applyNumberFormat="1" applyFont="1" applyFill="1" applyAlignment="1">
      <alignment horizontal="center" vertical="center"/>
    </xf>
    <xf numFmtId="0" fontId="3" fillId="4" borderId="0" xfId="0" applyFont="1" applyFill="1" applyAlignment="1">
      <alignment horizontal="center" vertical="center"/>
    </xf>
    <xf numFmtId="9" fontId="3" fillId="2" borderId="0" xfId="1" applyFont="1" applyFill="1" applyAlignment="1">
      <alignment horizontal="center" vertical="center"/>
    </xf>
    <xf numFmtId="0" fontId="3" fillId="6" borderId="12" xfId="0" applyFont="1" applyFill="1" applyBorder="1" applyAlignment="1">
      <alignment horizontal="center" vertical="center"/>
    </xf>
    <xf numFmtId="9" fontId="4" fillId="9" borderId="12" xfId="1" applyFont="1" applyFill="1" applyBorder="1" applyAlignment="1">
      <alignment horizontal="center" vertical="center"/>
    </xf>
    <xf numFmtId="165" fontId="4" fillId="9" borderId="62" xfId="1" applyNumberFormat="1" applyFont="1" applyFill="1" applyBorder="1" applyAlignment="1">
      <alignment horizontal="center" vertical="center"/>
    </xf>
    <xf numFmtId="2" fontId="3" fillId="2" borderId="0" xfId="0" applyNumberFormat="1" applyFont="1" applyFill="1" applyAlignment="1">
      <alignment vertical="top" wrapText="1"/>
    </xf>
    <xf numFmtId="2" fontId="3" fillId="4" borderId="0" xfId="0" applyNumberFormat="1" applyFont="1" applyFill="1" applyAlignment="1">
      <alignment wrapText="1"/>
    </xf>
    <xf numFmtId="0" fontId="3" fillId="4" borderId="6" xfId="0" applyFont="1" applyFill="1" applyBorder="1" applyAlignment="1">
      <alignment wrapText="1"/>
    </xf>
    <xf numFmtId="0" fontId="3" fillId="6" borderId="12" xfId="0" applyFont="1" applyFill="1" applyBorder="1" applyAlignment="1">
      <alignment wrapText="1"/>
    </xf>
    <xf numFmtId="0" fontId="3" fillId="6" borderId="44" xfId="0" applyFont="1" applyFill="1" applyBorder="1" applyAlignment="1">
      <alignment wrapText="1"/>
    </xf>
    <xf numFmtId="2" fontId="3" fillId="9" borderId="0" xfId="0" applyNumberFormat="1" applyFont="1" applyFill="1" applyAlignment="1">
      <alignment vertical="center" wrapText="1"/>
    </xf>
    <xf numFmtId="0" fontId="4" fillId="3" borderId="5" xfId="0" applyFont="1" applyFill="1" applyBorder="1" applyAlignment="1">
      <alignment horizontal="center" vertical="center"/>
    </xf>
    <xf numFmtId="0" fontId="3" fillId="9" borderId="36" xfId="0" applyFont="1" applyFill="1" applyBorder="1" applyAlignment="1">
      <alignment vertical="center"/>
    </xf>
    <xf numFmtId="9" fontId="4" fillId="12" borderId="4" xfId="0" applyNumberFormat="1" applyFont="1" applyFill="1" applyBorder="1"/>
    <xf numFmtId="0" fontId="3" fillId="9" borderId="12" xfId="0" applyFont="1" applyFill="1" applyBorder="1" applyAlignment="1">
      <alignment horizontal="center" wrapText="1"/>
    </xf>
    <xf numFmtId="0" fontId="3" fillId="9" borderId="12" xfId="0" applyFont="1" applyFill="1" applyBorder="1" applyAlignment="1">
      <alignment wrapText="1"/>
    </xf>
    <xf numFmtId="0" fontId="4" fillId="9" borderId="12" xfId="0" applyFont="1" applyFill="1" applyBorder="1" applyAlignment="1">
      <alignment horizontal="right" wrapText="1"/>
    </xf>
    <xf numFmtId="0" fontId="3" fillId="9" borderId="36" xfId="0" applyFont="1" applyFill="1" applyBorder="1" applyAlignment="1">
      <alignment horizontal="center" vertical="center"/>
    </xf>
    <xf numFmtId="0" fontId="3" fillId="9" borderId="12" xfId="0" applyFont="1" applyFill="1" applyBorder="1" applyAlignment="1">
      <alignment vertical="center" wrapText="1"/>
    </xf>
    <xf numFmtId="0" fontId="4" fillId="9" borderId="12" xfId="0" applyFont="1" applyFill="1" applyBorder="1" applyAlignment="1">
      <alignment vertical="center" wrapText="1"/>
    </xf>
    <xf numFmtId="0" fontId="3" fillId="0" borderId="5"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63" xfId="0" applyFont="1" applyFill="1" applyBorder="1" applyAlignment="1">
      <alignment wrapText="1"/>
    </xf>
    <xf numFmtId="0" fontId="4" fillId="2" borderId="1" xfId="0" applyFont="1" applyFill="1" applyBorder="1"/>
    <xf numFmtId="9" fontId="4" fillId="12" borderId="1" xfId="0" applyNumberFormat="1" applyFont="1" applyFill="1" applyBorder="1"/>
    <xf numFmtId="0" fontId="8" fillId="3" borderId="35" xfId="0" applyFont="1" applyFill="1" applyBorder="1" applyAlignment="1">
      <alignment vertical="center" wrapText="1"/>
    </xf>
    <xf numFmtId="0" fontId="3" fillId="3" borderId="15" xfId="0" applyFont="1" applyFill="1" applyBorder="1"/>
    <xf numFmtId="0" fontId="3" fillId="3" borderId="38" xfId="0" applyFont="1" applyFill="1" applyBorder="1"/>
    <xf numFmtId="0" fontId="3" fillId="12" borderId="11" xfId="0" applyFont="1" applyFill="1" applyBorder="1" applyAlignment="1">
      <alignment horizontal="center" vertical="top"/>
    </xf>
    <xf numFmtId="9" fontId="3" fillId="12" borderId="10" xfId="0" applyNumberFormat="1" applyFont="1" applyFill="1" applyBorder="1" applyAlignment="1">
      <alignment horizontal="center" vertical="top"/>
    </xf>
    <xf numFmtId="0" fontId="3" fillId="2" borderId="5" xfId="0" applyFont="1" applyFill="1" applyBorder="1" applyAlignment="1">
      <alignment vertical="top"/>
    </xf>
    <xf numFmtId="0" fontId="7" fillId="2" borderId="5" xfId="0" applyFont="1" applyFill="1" applyBorder="1"/>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4" fillId="2" borderId="16" xfId="0" applyFont="1" applyFill="1" applyBorder="1" applyAlignment="1">
      <alignment vertical="center"/>
    </xf>
    <xf numFmtId="0" fontId="4" fillId="2" borderId="16" xfId="0" applyFont="1" applyFill="1" applyBorder="1" applyAlignment="1">
      <alignment vertical="center" wrapText="1"/>
    </xf>
    <xf numFmtId="0" fontId="4" fillId="2" borderId="40" xfId="0" applyFont="1" applyFill="1" applyBorder="1" applyAlignment="1">
      <alignment vertical="center"/>
    </xf>
    <xf numFmtId="0" fontId="8" fillId="2" borderId="2" xfId="0" applyFont="1" applyFill="1" applyBorder="1" applyAlignment="1">
      <alignment vertical="center" wrapText="1"/>
    </xf>
    <xf numFmtId="0" fontId="4" fillId="2" borderId="16" xfId="0" applyFont="1" applyFill="1" applyBorder="1" applyAlignment="1">
      <alignment horizontal="center" vertical="center"/>
    </xf>
    <xf numFmtId="2" fontId="3" fillId="10" borderId="10" xfId="0" applyNumberFormat="1" applyFont="1" applyFill="1" applyBorder="1" applyAlignment="1">
      <alignment wrapText="1"/>
    </xf>
    <xf numFmtId="2" fontId="3" fillId="10" borderId="10" xfId="0" applyNumberFormat="1" applyFont="1" applyFill="1" applyBorder="1" applyAlignment="1">
      <alignment vertical="center" wrapText="1"/>
    </xf>
    <xf numFmtId="2" fontId="3" fillId="10" borderId="0" xfId="0" applyNumberFormat="1" applyFont="1" applyFill="1" applyAlignment="1">
      <alignment vertical="center" wrapText="1"/>
    </xf>
    <xf numFmtId="0" fontId="3" fillId="10" borderId="6" xfId="0" applyFont="1" applyFill="1" applyBorder="1" applyAlignment="1">
      <alignment wrapText="1"/>
    </xf>
    <xf numFmtId="0" fontId="3" fillId="10" borderId="64" xfId="0" applyFont="1" applyFill="1" applyBorder="1" applyAlignment="1">
      <alignment wrapText="1"/>
    </xf>
    <xf numFmtId="2" fontId="3" fillId="10" borderId="10" xfId="0" applyNumberFormat="1" applyFont="1" applyFill="1" applyBorder="1" applyAlignment="1">
      <alignment vertical="top" wrapText="1"/>
    </xf>
    <xf numFmtId="0" fontId="3" fillId="10" borderId="64" xfId="0" applyFont="1" applyFill="1" applyBorder="1" applyAlignment="1">
      <alignment vertical="top" wrapText="1"/>
    </xf>
    <xf numFmtId="165" fontId="4" fillId="2" borderId="1" xfId="0" applyNumberFormat="1" applyFont="1" applyFill="1" applyBorder="1"/>
    <xf numFmtId="165" fontId="4" fillId="2" borderId="9" xfId="0" applyNumberFormat="1" applyFont="1" applyFill="1" applyBorder="1"/>
    <xf numFmtId="9" fontId="4" fillId="12" borderId="62" xfId="0" applyNumberFormat="1" applyFont="1" applyFill="1" applyBorder="1"/>
    <xf numFmtId="0" fontId="0" fillId="0" borderId="0" xfId="0"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12" borderId="0" xfId="0" applyFill="1" applyAlignment="1">
      <alignment horizontal="left" vertical="top" wrapText="1"/>
    </xf>
    <xf numFmtId="0" fontId="0" fillId="10" borderId="0" xfId="0" applyFill="1" applyAlignment="1">
      <alignment horizontal="left" vertical="top" wrapText="1"/>
    </xf>
    <xf numFmtId="0" fontId="15" fillId="2" borderId="5" xfId="0" applyFont="1" applyFill="1" applyBorder="1" applyAlignment="1">
      <alignment horizontal="center" vertical="top" wrapText="1"/>
    </xf>
    <xf numFmtId="0" fontId="15" fillId="2" borderId="0" xfId="0" applyFont="1" applyFill="1" applyAlignment="1">
      <alignment horizontal="center" vertical="top" wrapText="1"/>
    </xf>
    <xf numFmtId="0" fontId="15" fillId="2" borderId="6" xfId="0" applyFont="1" applyFill="1" applyBorder="1" applyAlignment="1">
      <alignment horizontal="center" vertical="top" wrapText="1"/>
    </xf>
    <xf numFmtId="0" fontId="16" fillId="2" borderId="0" xfId="2" applyFill="1"/>
    <xf numFmtId="0" fontId="21" fillId="2" borderId="0" xfId="2" applyFont="1" applyFill="1" applyAlignment="1">
      <alignment vertical="top" wrapText="1"/>
    </xf>
    <xf numFmtId="0" fontId="20" fillId="2" borderId="0" xfId="0" applyFont="1" applyFill="1" applyAlignment="1">
      <alignment horizontal="center" vertical="top" wrapText="1"/>
    </xf>
    <xf numFmtId="0" fontId="20" fillId="2" borderId="6" xfId="0" applyFont="1" applyFill="1" applyBorder="1" applyAlignment="1">
      <alignment horizontal="center" vertical="top" wrapText="1"/>
    </xf>
    <xf numFmtId="0" fontId="20" fillId="2" borderId="7" xfId="0" applyFont="1" applyFill="1" applyBorder="1" applyAlignment="1">
      <alignment vertical="top" wrapText="1"/>
    </xf>
    <xf numFmtId="0" fontId="1" fillId="2" borderId="8" xfId="0" applyFont="1" applyFill="1" applyBorder="1"/>
    <xf numFmtId="0" fontId="20" fillId="2" borderId="8" xfId="0" applyFont="1" applyFill="1" applyBorder="1" applyAlignment="1">
      <alignment vertical="top" wrapText="1"/>
    </xf>
    <xf numFmtId="0" fontId="20" fillId="2" borderId="9" xfId="0" applyFont="1" applyFill="1" applyBorder="1" applyAlignment="1">
      <alignment vertical="top" wrapText="1"/>
    </xf>
    <xf numFmtId="0" fontId="3" fillId="2" borderId="5" xfId="0" applyFont="1" applyFill="1" applyBorder="1" applyAlignment="1">
      <alignment vertical="top" wrapText="1"/>
    </xf>
    <xf numFmtId="0" fontId="3" fillId="2" borderId="0" xfId="0" applyFont="1" applyFill="1" applyAlignment="1">
      <alignment vertical="top"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9" borderId="12" xfId="0" applyFont="1" applyFill="1" applyBorder="1" applyAlignment="1">
      <alignment vertical="center"/>
    </xf>
    <xf numFmtId="0" fontId="4" fillId="9" borderId="12" xfId="0" applyFont="1" applyFill="1" applyBorder="1" applyAlignment="1">
      <alignment vertical="center"/>
    </xf>
    <xf numFmtId="0" fontId="3" fillId="9" borderId="41" xfId="0" applyFont="1" applyFill="1" applyBorder="1" applyAlignment="1">
      <alignment horizontal="center" vertical="center"/>
    </xf>
    <xf numFmtId="0" fontId="3" fillId="9" borderId="18" xfId="0" applyFont="1" applyFill="1" applyBorder="1" applyAlignment="1">
      <alignment vertical="center"/>
    </xf>
    <xf numFmtId="0" fontId="4" fillId="9" borderId="18" xfId="0" applyFont="1" applyFill="1" applyBorder="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8" borderId="36" xfId="0" applyFont="1" applyFill="1" applyBorder="1" applyAlignment="1">
      <alignment vertical="center"/>
    </xf>
    <xf numFmtId="0" fontId="7" fillId="8" borderId="12" xfId="0" applyFont="1" applyFill="1" applyBorder="1" applyAlignment="1">
      <alignment vertical="center"/>
    </xf>
    <xf numFmtId="0" fontId="4" fillId="5" borderId="41" xfId="0" applyFont="1" applyFill="1" applyBorder="1" applyAlignment="1">
      <alignment vertical="center"/>
    </xf>
    <xf numFmtId="0" fontId="6" fillId="7" borderId="36" xfId="0" applyFont="1" applyFill="1" applyBorder="1" applyAlignment="1">
      <alignment vertical="center"/>
    </xf>
    <xf numFmtId="0" fontId="7" fillId="7" borderId="12" xfId="0" applyFont="1" applyFill="1" applyBorder="1" applyAlignment="1">
      <alignment vertical="center"/>
    </xf>
    <xf numFmtId="0" fontId="3" fillId="4" borderId="5" xfId="0" applyFont="1" applyFill="1" applyBorder="1" applyAlignment="1">
      <alignment horizontal="center" vertical="center"/>
    </xf>
    <xf numFmtId="0" fontId="3" fillId="4" borderId="0" xfId="0" applyFont="1" applyFill="1" applyAlignment="1">
      <alignment vertical="center"/>
    </xf>
    <xf numFmtId="0" fontId="4" fillId="4" borderId="0" xfId="0" applyFont="1" applyFill="1" applyAlignment="1">
      <alignment vertical="center"/>
    </xf>
    <xf numFmtId="0" fontId="6" fillId="6" borderId="36" xfId="0" applyFont="1" applyFill="1" applyBorder="1" applyAlignment="1">
      <alignment vertical="center"/>
    </xf>
    <xf numFmtId="0" fontId="3" fillId="6" borderId="12" xfId="0" applyFont="1" applyFill="1" applyBorder="1" applyAlignment="1">
      <alignment vertical="center"/>
    </xf>
    <xf numFmtId="0" fontId="3" fillId="2" borderId="33" xfId="0" applyFont="1" applyFill="1" applyBorder="1"/>
    <xf numFmtId="0" fontId="3" fillId="2" borderId="19" xfId="0" applyFont="1" applyFill="1" applyBorder="1"/>
    <xf numFmtId="9" fontId="3" fillId="2" borderId="33" xfId="0" applyNumberFormat="1" applyFont="1" applyFill="1" applyBorder="1"/>
    <xf numFmtId="0" fontId="3" fillId="2" borderId="22" xfId="0" applyFont="1" applyFill="1" applyBorder="1"/>
    <xf numFmtId="0" fontId="3" fillId="2" borderId="21" xfId="0" applyFont="1" applyFill="1" applyBorder="1"/>
    <xf numFmtId="0" fontId="4" fillId="2" borderId="11" xfId="0" applyFont="1" applyFill="1" applyBorder="1"/>
    <xf numFmtId="0" fontId="4" fillId="2" borderId="12" xfId="0" applyFont="1" applyFill="1" applyBorder="1"/>
    <xf numFmtId="0" fontId="4" fillId="2" borderId="13" xfId="0" applyFont="1" applyFill="1" applyBorder="1"/>
    <xf numFmtId="0" fontId="3" fillId="2" borderId="33" xfId="0" applyFont="1" applyFill="1" applyBorder="1" applyAlignment="1">
      <alignment vertical="top"/>
    </xf>
    <xf numFmtId="0" fontId="3" fillId="2" borderId="19" xfId="0" applyFont="1" applyFill="1" applyBorder="1" applyAlignment="1">
      <alignment vertical="top"/>
    </xf>
    <xf numFmtId="0" fontId="3" fillId="2" borderId="33" xfId="0" applyFont="1" applyFill="1" applyBorder="1" applyAlignment="1">
      <alignment horizontal="right"/>
    </xf>
    <xf numFmtId="0" fontId="3" fillId="2" borderId="6" xfId="0" applyFont="1" applyFill="1" applyBorder="1" applyAlignment="1">
      <alignment vertical="top"/>
    </xf>
    <xf numFmtId="0" fontId="7" fillId="2" borderId="6" xfId="0" applyFont="1" applyFill="1" applyBorder="1"/>
    <xf numFmtId="0" fontId="4" fillId="2" borderId="6" xfId="0" applyFont="1" applyFill="1" applyBorder="1"/>
    <xf numFmtId="0" fontId="4" fillId="2" borderId="29" xfId="0" applyFont="1" applyFill="1" applyBorder="1"/>
    <xf numFmtId="0" fontId="4" fillId="2" borderId="34" xfId="0" applyFont="1" applyFill="1" applyBorder="1"/>
    <xf numFmtId="0" fontId="4" fillId="2" borderId="62"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Alignment="1">
      <alignment horizontal="center"/>
    </xf>
    <xf numFmtId="0" fontId="0" fillId="2" borderId="6" xfId="0" applyFill="1" applyBorder="1" applyAlignment="1">
      <alignment horizontal="center"/>
    </xf>
    <xf numFmtId="0" fontId="14" fillId="2" borderId="0" xfId="0" applyFont="1" applyFill="1" applyAlignment="1">
      <alignment horizontal="center" vertical="top" wrapText="1"/>
    </xf>
    <xf numFmtId="0" fontId="17" fillId="13" borderId="43" xfId="0" applyFont="1" applyFill="1" applyBorder="1" applyAlignment="1">
      <alignment horizontal="center" vertical="center" wrapText="1"/>
    </xf>
    <xf numFmtId="0" fontId="17" fillId="13" borderId="14" xfId="0" applyFont="1" applyFill="1" applyBorder="1" applyAlignment="1">
      <alignment horizontal="center" vertical="center" wrapText="1"/>
    </xf>
    <xf numFmtId="0" fontId="17" fillId="13" borderId="6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7" fillId="13" borderId="0" xfId="0" applyFont="1" applyFill="1" applyAlignment="1">
      <alignment horizontal="center" vertical="center" wrapText="1"/>
    </xf>
    <xf numFmtId="0" fontId="17" fillId="13" borderId="6" xfId="0" applyFont="1" applyFill="1" applyBorder="1" applyAlignment="1">
      <alignment horizontal="center" vertical="center" wrapText="1"/>
    </xf>
    <xf numFmtId="0" fontId="17" fillId="13" borderId="41" xfId="0"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17" fillId="13" borderId="42"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19" fillId="2" borderId="2"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20" fillId="2" borderId="5" xfId="0" applyFont="1" applyFill="1" applyBorder="1" applyAlignment="1">
      <alignment horizontal="left" vertical="top" wrapText="1"/>
    </xf>
    <xf numFmtId="0" fontId="20" fillId="2" borderId="0" xfId="0" applyFont="1" applyFill="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2" borderId="5" xfId="0" applyFont="1" applyFill="1" applyBorder="1" applyAlignment="1">
      <alignment horizontal="right" vertical="top" wrapText="1"/>
    </xf>
    <xf numFmtId="0" fontId="3" fillId="2" borderId="0" xfId="0" applyFont="1" applyFill="1" applyAlignment="1">
      <alignment horizontal="right"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6" fillId="2" borderId="0" xfId="2" applyFill="1" applyAlignment="1">
      <alignment horizontal="left" vertical="top" wrapText="1"/>
    </xf>
    <xf numFmtId="0" fontId="16" fillId="2" borderId="6" xfId="2" applyFill="1" applyBorder="1" applyAlignment="1">
      <alignment horizontal="left"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3" fillId="2" borderId="0" xfId="0" applyFont="1" applyFill="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Alignment="1">
      <alignment horizontal="left" vertical="center" wrapText="1"/>
    </xf>
    <xf numFmtId="0" fontId="3" fillId="2" borderId="19" xfId="0" applyFont="1" applyFill="1" applyBorder="1" applyAlignment="1">
      <alignment horizontal="left" vertical="center" wrapText="1"/>
    </xf>
    <xf numFmtId="0" fontId="4" fillId="9" borderId="0" xfId="0" applyFont="1" applyFill="1" applyAlignment="1">
      <alignment horizontal="left" vertical="center" wrapText="1"/>
    </xf>
    <xf numFmtId="0" fontId="4" fillId="9" borderId="6"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4" fillId="9" borderId="29" xfId="0" applyFont="1" applyFill="1" applyBorder="1" applyAlignment="1">
      <alignment horizontal="right"/>
    </xf>
    <xf numFmtId="0" fontId="4" fillId="9" borderId="34" xfId="0" applyFont="1" applyFill="1" applyBorder="1" applyAlignment="1">
      <alignment horizontal="right"/>
    </xf>
    <xf numFmtId="0" fontId="3" fillId="10" borderId="24" xfId="0" applyFont="1" applyFill="1" applyBorder="1" applyAlignment="1">
      <alignment horizontal="center"/>
    </xf>
    <xf numFmtId="0" fontId="3" fillId="10" borderId="56" xfId="0" applyFont="1" applyFill="1" applyBorder="1" applyAlignment="1">
      <alignment horizontal="center"/>
    </xf>
    <xf numFmtId="0" fontId="3" fillId="10" borderId="60" xfId="0" applyFont="1" applyFill="1" applyBorder="1" applyAlignment="1">
      <alignment horizontal="center"/>
    </xf>
    <xf numFmtId="0" fontId="3" fillId="10" borderId="61" xfId="0" applyFont="1" applyFill="1" applyBorder="1" applyAlignment="1">
      <alignment horizontal="center"/>
    </xf>
    <xf numFmtId="0" fontId="4" fillId="2" borderId="50" xfId="0" applyFont="1" applyFill="1" applyBorder="1" applyAlignment="1">
      <alignment horizontal="left"/>
    </xf>
    <xf numFmtId="0" fontId="4" fillId="2" borderId="48" xfId="0" applyFont="1" applyFill="1" applyBorder="1" applyAlignment="1">
      <alignment horizontal="left"/>
    </xf>
    <xf numFmtId="0" fontId="4" fillId="2" borderId="49" xfId="0" applyFont="1" applyFill="1" applyBorder="1" applyAlignment="1">
      <alignment horizontal="left"/>
    </xf>
    <xf numFmtId="0" fontId="4" fillId="2" borderId="57" xfId="0" applyFont="1" applyFill="1" applyBorder="1" applyAlignment="1">
      <alignment horizontal="left"/>
    </xf>
    <xf numFmtId="0" fontId="4" fillId="2" borderId="58" xfId="0" applyFont="1" applyFill="1" applyBorder="1" applyAlignment="1">
      <alignment horizontal="left"/>
    </xf>
    <xf numFmtId="0" fontId="4" fillId="2" borderId="59" xfId="0" applyFont="1" applyFill="1" applyBorder="1" applyAlignment="1">
      <alignment horizontal="left"/>
    </xf>
    <xf numFmtId="0" fontId="9" fillId="9" borderId="0" xfId="0" applyFont="1" applyFill="1" applyAlignment="1">
      <alignment horizontal="left" vertical="center" wrapText="1"/>
    </xf>
    <xf numFmtId="0" fontId="9" fillId="9" borderId="6"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62" xfId="0" applyFont="1" applyFill="1" applyBorder="1" applyAlignment="1">
      <alignment horizontal="left" vertical="center" wrapText="1"/>
    </xf>
    <xf numFmtId="0" fontId="4" fillId="2" borderId="39" xfId="0" applyFont="1" applyFill="1" applyBorder="1" applyAlignment="1">
      <alignment horizontal="center" vertical="center"/>
    </xf>
    <xf numFmtId="0" fontId="4" fillId="2" borderId="16" xfId="0" applyFont="1" applyFill="1" applyBorder="1" applyAlignment="1">
      <alignment horizontal="center" vertical="center"/>
    </xf>
    <xf numFmtId="164" fontId="3" fillId="10" borderId="54" xfId="0" applyNumberFormat="1" applyFont="1" applyFill="1" applyBorder="1" applyAlignment="1">
      <alignment horizontal="center"/>
    </xf>
    <xf numFmtId="164" fontId="3" fillId="10" borderId="55" xfId="0" applyNumberFormat="1" applyFont="1" applyFill="1" applyBorder="1" applyAlignment="1">
      <alignment horizontal="center"/>
    </xf>
    <xf numFmtId="0" fontId="4" fillId="2" borderId="51" xfId="0" applyFont="1" applyFill="1" applyBorder="1" applyAlignment="1">
      <alignment horizontal="left"/>
    </xf>
    <xf numFmtId="0" fontId="4" fillId="2" borderId="52" xfId="0" applyFont="1" applyFill="1" applyBorder="1" applyAlignment="1">
      <alignment horizontal="left"/>
    </xf>
    <xf numFmtId="0" fontId="4" fillId="2" borderId="53" xfId="0" applyFont="1" applyFill="1" applyBorder="1" applyAlignment="1">
      <alignment horizontal="left"/>
    </xf>
    <xf numFmtId="0" fontId="5" fillId="2" borderId="4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14" xfId="0" applyFont="1" applyBorder="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vertical="center" wrapText="1"/>
    </xf>
    <xf numFmtId="0" fontId="3" fillId="2" borderId="19" xfId="0" applyFont="1" applyFill="1" applyBorder="1" applyAlignment="1">
      <alignment vertical="center" wrapText="1"/>
    </xf>
    <xf numFmtId="0" fontId="3" fillId="2" borderId="18" xfId="0" applyFont="1" applyFill="1" applyBorder="1" applyAlignment="1">
      <alignment vertical="center" wrapText="1"/>
    </xf>
    <xf numFmtId="0" fontId="3" fillId="2" borderId="21" xfId="0" applyFont="1" applyFill="1" applyBorder="1" applyAlignment="1">
      <alignment vertical="center" wrapText="1"/>
    </xf>
    <xf numFmtId="0" fontId="3" fillId="2" borderId="26" xfId="0" applyFont="1" applyFill="1" applyBorder="1" applyAlignment="1">
      <alignment vertical="center" wrapText="1"/>
    </xf>
    <xf numFmtId="0" fontId="3" fillId="2" borderId="25" xfId="0" applyFont="1" applyFill="1" applyBorder="1" applyAlignment="1">
      <alignment vertical="center" wrapText="1"/>
    </xf>
    <xf numFmtId="0" fontId="4" fillId="2" borderId="16" xfId="0" applyFont="1" applyFill="1" applyBorder="1" applyAlignment="1">
      <alignment horizontal="center"/>
    </xf>
  </cellXfs>
  <cellStyles count="3">
    <cellStyle name="Hyperlink" xfId="2" builtinId="8"/>
    <cellStyle name="Normal" xfId="0" builtinId="0"/>
    <cellStyle name="Percent" xfId="1" builtinId="5"/>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4261AD"/>
      <color rgb="FF4463AA"/>
      <color rgb="FF133C55"/>
      <color rgb="FFEC633E"/>
      <color rgb="FFD3D4D9"/>
      <color rgb="FF4261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3</xdr:row>
      <xdr:rowOff>146050</xdr:rowOff>
    </xdr:from>
    <xdr:to>
      <xdr:col>7</xdr:col>
      <xdr:colOff>374650</xdr:colOff>
      <xdr:row>7</xdr:row>
      <xdr:rowOff>285750</xdr:rowOff>
    </xdr:to>
    <xdr:pic>
      <xdr:nvPicPr>
        <xdr:cNvPr id="3" name="Picture 2">
          <a:extLst>
            <a:ext uri="{FF2B5EF4-FFF2-40B4-BE49-F238E27FC236}">
              <a16:creationId xmlns:a16="http://schemas.microsoft.com/office/drawing/2014/main" id="{D82B7B63-E4D8-489D-878A-EC6CE58F25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7850" y="520700"/>
          <a:ext cx="87630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cttf.org/wp-content/uploads/2019/02/HCTTF-Partnership-Evaluation-Tool-User-Guide.pdf" TargetMode="External"/><Relationship Id="rId1" Type="http://schemas.openxmlformats.org/officeDocument/2006/relationships/hyperlink" Target="https://hcttf.org/wp-content/uploads/2019/02/HCTTF-Partnership-Evaluation-Tool-User-Guide.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417B-32EA-4277-BFB7-BBCA30E6A0E1}">
  <sheetPr>
    <tabColor rgb="FFD3D4D9"/>
  </sheetPr>
  <dimension ref="B2:M58"/>
  <sheetViews>
    <sheetView tabSelected="1" topLeftCell="A4" zoomScaleNormal="100" workbookViewId="0">
      <selection activeCell="U18" sqref="U18"/>
    </sheetView>
  </sheetViews>
  <sheetFormatPr defaultColWidth="8.85546875" defaultRowHeight="15" x14ac:dyDescent="0.25"/>
  <cols>
    <col min="1" max="1" width="3.42578125" style="33" customWidth="1"/>
    <col min="2" max="11" width="8.85546875" style="33"/>
    <col min="12" max="12" width="8.85546875" style="33" customWidth="1"/>
    <col min="13" max="16384" width="8.85546875" style="33"/>
  </cols>
  <sheetData>
    <row r="2" spans="2:13" ht="15.75" thickBot="1" x14ac:dyDescent="0.3"/>
    <row r="3" spans="2:13" ht="0.6" customHeight="1" thickBot="1" x14ac:dyDescent="0.3"/>
    <row r="4" spans="2:13" x14ac:dyDescent="0.25">
      <c r="B4" s="241"/>
      <c r="C4" s="242"/>
      <c r="D4" s="242"/>
      <c r="E4" s="242"/>
      <c r="F4" s="242"/>
      <c r="G4" s="242"/>
      <c r="H4" s="242"/>
      <c r="I4" s="242"/>
      <c r="J4" s="242"/>
      <c r="K4" s="242"/>
      <c r="L4" s="242"/>
      <c r="M4" s="243"/>
    </row>
    <row r="5" spans="2:13" x14ac:dyDescent="0.25">
      <c r="B5" s="244"/>
      <c r="C5" s="245"/>
      <c r="D5" s="245"/>
      <c r="E5" s="245"/>
      <c r="F5" s="245"/>
      <c r="G5" s="245"/>
      <c r="H5" s="245"/>
      <c r="I5" s="245"/>
      <c r="J5" s="245"/>
      <c r="K5" s="245"/>
      <c r="L5" s="245"/>
      <c r="M5" s="246"/>
    </row>
    <row r="6" spans="2:13" x14ac:dyDescent="0.25">
      <c r="B6" s="244"/>
      <c r="C6" s="245"/>
      <c r="D6" s="245"/>
      <c r="E6" s="245"/>
      <c r="F6" s="245"/>
      <c r="G6" s="245"/>
      <c r="H6" s="245"/>
      <c r="I6" s="245"/>
      <c r="J6" s="245"/>
      <c r="K6" s="245"/>
      <c r="L6" s="245"/>
      <c r="M6" s="246"/>
    </row>
    <row r="7" spans="2:13" x14ac:dyDescent="0.25">
      <c r="B7" s="244"/>
      <c r="C7" s="245"/>
      <c r="D7" s="245"/>
      <c r="E7" s="245"/>
      <c r="F7" s="245"/>
      <c r="G7" s="245"/>
      <c r="H7" s="245"/>
      <c r="I7" s="245"/>
      <c r="J7" s="245"/>
      <c r="K7" s="245"/>
      <c r="L7" s="245"/>
      <c r="M7" s="246"/>
    </row>
    <row r="8" spans="2:13" ht="36" customHeight="1" x14ac:dyDescent="0.25">
      <c r="B8" s="244"/>
      <c r="C8" s="245"/>
      <c r="D8" s="245"/>
      <c r="E8" s="245"/>
      <c r="F8" s="245"/>
      <c r="G8" s="245"/>
      <c r="H8" s="245"/>
      <c r="I8" s="245"/>
      <c r="J8" s="245"/>
      <c r="K8" s="245"/>
      <c r="L8" s="245"/>
      <c r="M8" s="246"/>
    </row>
    <row r="9" spans="2:13" ht="14.45" customHeight="1" x14ac:dyDescent="0.25">
      <c r="B9" s="248" t="s">
        <v>135</v>
      </c>
      <c r="C9" s="249"/>
      <c r="D9" s="249"/>
      <c r="E9" s="249"/>
      <c r="F9" s="249"/>
      <c r="G9" s="249"/>
      <c r="H9" s="249"/>
      <c r="I9" s="249"/>
      <c r="J9" s="249"/>
      <c r="K9" s="249"/>
      <c r="L9" s="249"/>
      <c r="M9" s="250"/>
    </row>
    <row r="10" spans="2:13" ht="15" customHeight="1" x14ac:dyDescent="0.25">
      <c r="B10" s="251"/>
      <c r="C10" s="252"/>
      <c r="D10" s="252"/>
      <c r="E10" s="252"/>
      <c r="F10" s="252"/>
      <c r="G10" s="252"/>
      <c r="H10" s="252"/>
      <c r="I10" s="252"/>
      <c r="J10" s="252"/>
      <c r="K10" s="252"/>
      <c r="L10" s="252"/>
      <c r="M10" s="253"/>
    </row>
    <row r="11" spans="2:13" ht="15" customHeight="1" x14ac:dyDescent="0.25">
      <c r="B11" s="254"/>
      <c r="C11" s="255"/>
      <c r="D11" s="255"/>
      <c r="E11" s="255"/>
      <c r="F11" s="255"/>
      <c r="G11" s="255"/>
      <c r="H11" s="255"/>
      <c r="I11" s="255"/>
      <c r="J11" s="255"/>
      <c r="K11" s="255"/>
      <c r="L11" s="255"/>
      <c r="M11" s="256"/>
    </row>
    <row r="12" spans="2:13" ht="15" customHeight="1" x14ac:dyDescent="0.25">
      <c r="B12" s="257" t="s">
        <v>136</v>
      </c>
      <c r="C12" s="258"/>
      <c r="D12" s="258"/>
      <c r="E12" s="258"/>
      <c r="F12" s="258"/>
      <c r="G12" s="258"/>
      <c r="H12" s="258"/>
      <c r="I12" s="258"/>
      <c r="J12" s="258"/>
      <c r="K12" s="258"/>
      <c r="L12" s="258"/>
      <c r="M12" s="259"/>
    </row>
    <row r="13" spans="2:13" ht="15" customHeight="1" x14ac:dyDescent="0.25">
      <c r="B13" s="257"/>
      <c r="C13" s="258"/>
      <c r="D13" s="258"/>
      <c r="E13" s="258"/>
      <c r="F13" s="258"/>
      <c r="G13" s="258"/>
      <c r="H13" s="258"/>
      <c r="I13" s="258"/>
      <c r="J13" s="258"/>
      <c r="K13" s="258"/>
      <c r="L13" s="258"/>
      <c r="M13" s="259"/>
    </row>
    <row r="14" spans="2:13" ht="15" customHeight="1" x14ac:dyDescent="0.25">
      <c r="B14" s="257"/>
      <c r="C14" s="258"/>
      <c r="D14" s="258"/>
      <c r="E14" s="258"/>
      <c r="F14" s="258"/>
      <c r="G14" s="258"/>
      <c r="H14" s="258"/>
      <c r="I14" s="258"/>
      <c r="J14" s="258"/>
      <c r="K14" s="258"/>
      <c r="L14" s="258"/>
      <c r="M14" s="259"/>
    </row>
    <row r="15" spans="2:13" ht="15" customHeight="1" x14ac:dyDescent="0.25">
      <c r="B15" s="257"/>
      <c r="C15" s="258"/>
      <c r="D15" s="258"/>
      <c r="E15" s="258"/>
      <c r="F15" s="258"/>
      <c r="G15" s="258"/>
      <c r="H15" s="258"/>
      <c r="I15" s="258"/>
      <c r="J15" s="258"/>
      <c r="K15" s="258"/>
      <c r="L15" s="258"/>
      <c r="M15" s="259"/>
    </row>
    <row r="16" spans="2:13" ht="75.75" customHeight="1" thickBot="1" x14ac:dyDescent="0.3">
      <c r="B16" s="257"/>
      <c r="C16" s="258"/>
      <c r="D16" s="258"/>
      <c r="E16" s="258"/>
      <c r="F16" s="258"/>
      <c r="G16" s="258"/>
      <c r="H16" s="258"/>
      <c r="I16" s="258"/>
      <c r="J16" s="258"/>
      <c r="K16" s="258"/>
      <c r="L16" s="258"/>
      <c r="M16" s="259"/>
    </row>
    <row r="17" spans="2:13" ht="15" customHeight="1" x14ac:dyDescent="0.25">
      <c r="B17" s="260" t="s">
        <v>122</v>
      </c>
      <c r="C17" s="261"/>
      <c r="D17" s="261"/>
      <c r="E17" s="261"/>
      <c r="F17" s="261"/>
      <c r="G17" s="261"/>
      <c r="H17" s="261"/>
      <c r="I17" s="261"/>
      <c r="J17" s="261"/>
      <c r="K17" s="261"/>
      <c r="L17" s="261"/>
      <c r="M17" s="262"/>
    </row>
    <row r="18" spans="2:13" ht="15" customHeight="1" x14ac:dyDescent="0.25">
      <c r="B18" s="263"/>
      <c r="C18" s="264"/>
      <c r="D18" s="264"/>
      <c r="E18" s="264"/>
      <c r="F18" s="264"/>
      <c r="G18" s="264"/>
      <c r="H18" s="264"/>
      <c r="I18" s="196"/>
      <c r="J18" s="197"/>
      <c r="K18" s="197"/>
      <c r="L18" s="197"/>
      <c r="M18" s="198"/>
    </row>
    <row r="19" spans="2:13" ht="15" customHeight="1" x14ac:dyDescent="0.25">
      <c r="B19" s="268" t="s">
        <v>125</v>
      </c>
      <c r="C19" s="269"/>
      <c r="D19" s="269"/>
      <c r="E19" s="269"/>
      <c r="F19" s="269"/>
      <c r="G19" s="269"/>
      <c r="H19" s="269"/>
      <c r="I19" s="273" t="s">
        <v>124</v>
      </c>
      <c r="J19" s="273"/>
      <c r="K19" s="273"/>
      <c r="L19" s="273"/>
      <c r="M19" s="274"/>
    </row>
    <row r="20" spans="2:13" ht="15" customHeight="1" thickBot="1" x14ac:dyDescent="0.3">
      <c r="B20" s="199"/>
      <c r="C20" s="200"/>
      <c r="D20" s="201"/>
      <c r="E20" s="201"/>
      <c r="F20" s="201"/>
      <c r="G20" s="201"/>
      <c r="H20" s="201"/>
      <c r="I20" s="201"/>
      <c r="J20" s="201"/>
      <c r="K20" s="201"/>
      <c r="L20" s="201"/>
      <c r="M20" s="202"/>
    </row>
    <row r="21" spans="2:13" ht="15" customHeight="1" x14ac:dyDescent="0.25">
      <c r="B21" s="275" t="s">
        <v>119</v>
      </c>
      <c r="C21" s="276"/>
      <c r="D21" s="276"/>
      <c r="E21" s="276"/>
      <c r="F21" s="276"/>
      <c r="G21" s="276"/>
      <c r="H21" s="276"/>
      <c r="I21" s="276"/>
      <c r="J21" s="276"/>
      <c r="K21" s="276"/>
      <c r="L21" s="276"/>
      <c r="M21" s="277"/>
    </row>
    <row r="22" spans="2:13" ht="15" customHeight="1" x14ac:dyDescent="0.25">
      <c r="B22" s="192"/>
      <c r="C22" s="193"/>
      <c r="D22" s="193"/>
      <c r="E22" s="193"/>
      <c r="F22" s="193"/>
      <c r="G22" s="193"/>
      <c r="H22" s="193"/>
      <c r="I22" s="193"/>
      <c r="J22" s="193"/>
      <c r="K22" s="193"/>
      <c r="L22" s="193"/>
      <c r="M22" s="194"/>
    </row>
    <row r="23" spans="2:13" ht="15" customHeight="1" x14ac:dyDescent="0.25">
      <c r="B23" s="186"/>
      <c r="C23" s="190"/>
      <c r="D23" s="278" t="s">
        <v>120</v>
      </c>
      <c r="E23" s="278"/>
      <c r="F23" s="278"/>
      <c r="G23" s="278"/>
      <c r="H23" s="278"/>
      <c r="I23" s="278"/>
      <c r="J23" s="278"/>
      <c r="K23" s="278"/>
      <c r="L23" s="278"/>
      <c r="M23" s="279"/>
    </row>
    <row r="24" spans="2:13" ht="15" customHeight="1" x14ac:dyDescent="0.25">
      <c r="B24" s="186"/>
      <c r="C24" s="191"/>
      <c r="D24" s="278" t="s">
        <v>121</v>
      </c>
      <c r="E24" s="278"/>
      <c r="F24" s="278"/>
      <c r="G24" s="278"/>
      <c r="H24" s="278"/>
      <c r="I24" s="278"/>
      <c r="J24" s="278"/>
      <c r="K24" s="278"/>
      <c r="L24" s="278"/>
      <c r="M24" s="279"/>
    </row>
    <row r="25" spans="2:13" ht="15" customHeight="1" thickBot="1" x14ac:dyDescent="0.3">
      <c r="B25" s="187"/>
      <c r="C25" s="188"/>
      <c r="D25" s="188"/>
      <c r="E25" s="188"/>
      <c r="F25" s="188"/>
      <c r="G25" s="188"/>
      <c r="H25" s="188"/>
      <c r="I25" s="188"/>
      <c r="J25" s="188"/>
      <c r="K25" s="188"/>
      <c r="L25" s="188"/>
      <c r="M25" s="189"/>
    </row>
    <row r="26" spans="2:13" ht="15" customHeight="1" x14ac:dyDescent="0.25">
      <c r="B26" s="270" t="s">
        <v>126</v>
      </c>
      <c r="C26" s="271"/>
      <c r="D26" s="271"/>
      <c r="E26" s="271"/>
      <c r="F26" s="271"/>
      <c r="G26" s="271"/>
      <c r="H26" s="271"/>
      <c r="I26" s="271"/>
      <c r="J26" s="271"/>
      <c r="K26" s="271"/>
      <c r="L26" s="271"/>
      <c r="M26" s="272"/>
    </row>
    <row r="27" spans="2:13" ht="15" customHeight="1" x14ac:dyDescent="0.25">
      <c r="B27" s="203"/>
      <c r="C27" s="204"/>
      <c r="D27" s="204"/>
      <c r="E27" s="204"/>
      <c r="F27" s="204"/>
      <c r="G27" s="204"/>
      <c r="H27" s="204"/>
      <c r="I27" s="204"/>
      <c r="J27" s="204"/>
      <c r="K27" s="204"/>
      <c r="L27" s="204"/>
      <c r="M27" s="117"/>
    </row>
    <row r="28" spans="2:13" ht="15" customHeight="1" x14ac:dyDescent="0.25">
      <c r="B28" s="257" t="s">
        <v>123</v>
      </c>
      <c r="C28" s="258"/>
      <c r="D28" s="258"/>
      <c r="E28" s="258"/>
      <c r="F28" s="258"/>
      <c r="G28" s="258"/>
      <c r="H28" s="258"/>
      <c r="I28" s="258"/>
      <c r="J28" s="258"/>
      <c r="K28" s="258"/>
      <c r="L28" s="258"/>
      <c r="M28" s="259"/>
    </row>
    <row r="29" spans="2:13" ht="15" customHeight="1" x14ac:dyDescent="0.25">
      <c r="B29" s="257"/>
      <c r="C29" s="258"/>
      <c r="D29" s="258"/>
      <c r="E29" s="258"/>
      <c r="F29" s="258"/>
      <c r="G29" s="258"/>
      <c r="H29" s="258"/>
      <c r="I29" s="258"/>
      <c r="J29" s="258"/>
      <c r="K29" s="258"/>
      <c r="L29" s="258"/>
      <c r="M29" s="259"/>
    </row>
    <row r="30" spans="2:13" ht="15" customHeight="1" x14ac:dyDescent="0.25">
      <c r="B30" s="257"/>
      <c r="C30" s="258"/>
      <c r="D30" s="258"/>
      <c r="E30" s="258"/>
      <c r="F30" s="258"/>
      <c r="G30" s="258"/>
      <c r="H30" s="258"/>
      <c r="I30" s="258"/>
      <c r="J30" s="258"/>
      <c r="K30" s="258"/>
      <c r="L30" s="258"/>
      <c r="M30" s="259"/>
    </row>
    <row r="31" spans="2:13" ht="15" customHeight="1" x14ac:dyDescent="0.25">
      <c r="B31" s="257"/>
      <c r="C31" s="258"/>
      <c r="D31" s="258"/>
      <c r="E31" s="258"/>
      <c r="F31" s="258"/>
      <c r="G31" s="258"/>
      <c r="H31" s="258"/>
      <c r="I31" s="258"/>
      <c r="J31" s="258"/>
      <c r="K31" s="258"/>
      <c r="L31" s="258"/>
      <c r="M31" s="259"/>
    </row>
    <row r="32" spans="2:13" ht="15" customHeight="1" x14ac:dyDescent="0.25">
      <c r="B32" s="257"/>
      <c r="C32" s="258"/>
      <c r="D32" s="258"/>
      <c r="E32" s="258"/>
      <c r="F32" s="258"/>
      <c r="G32" s="258"/>
      <c r="H32" s="258"/>
      <c r="I32" s="258"/>
      <c r="J32" s="258"/>
      <c r="K32" s="258"/>
      <c r="L32" s="258"/>
      <c r="M32" s="259"/>
    </row>
    <row r="33" spans="2:13" ht="15" customHeight="1" x14ac:dyDescent="0.25">
      <c r="B33" s="257"/>
      <c r="C33" s="258"/>
      <c r="D33" s="258"/>
      <c r="E33" s="258"/>
      <c r="F33" s="258"/>
      <c r="G33" s="258"/>
      <c r="H33" s="258"/>
      <c r="I33" s="258"/>
      <c r="J33" s="258"/>
      <c r="K33" s="258"/>
      <c r="L33" s="258"/>
      <c r="M33" s="259"/>
    </row>
    <row r="34" spans="2:13" ht="10.5" customHeight="1" thickBot="1" x14ac:dyDescent="0.3">
      <c r="B34" s="265"/>
      <c r="C34" s="266"/>
      <c r="D34" s="266"/>
      <c r="E34" s="266"/>
      <c r="F34" s="266"/>
      <c r="G34" s="266"/>
      <c r="H34" s="266"/>
      <c r="I34" s="266"/>
      <c r="J34" s="266"/>
      <c r="K34" s="266"/>
      <c r="L34" s="266"/>
      <c r="M34" s="267"/>
    </row>
    <row r="35" spans="2:13" x14ac:dyDescent="0.25">
      <c r="B35" s="34"/>
      <c r="C35" s="34"/>
      <c r="D35" s="34"/>
      <c r="E35" s="34"/>
      <c r="F35" s="34"/>
      <c r="G35" s="34"/>
      <c r="H35" s="34"/>
      <c r="I35" s="34"/>
      <c r="J35" s="34"/>
      <c r="K35" s="34"/>
      <c r="L35" s="34"/>
      <c r="M35" s="34"/>
    </row>
    <row r="36" spans="2:13" x14ac:dyDescent="0.25">
      <c r="B36" s="34"/>
      <c r="C36" s="34"/>
      <c r="D36" s="34"/>
      <c r="E36" s="34"/>
      <c r="F36" s="34"/>
      <c r="G36" s="34"/>
      <c r="H36" s="34"/>
      <c r="I36" s="34"/>
      <c r="J36" s="34"/>
      <c r="K36" s="34"/>
      <c r="L36" s="34"/>
      <c r="M36" s="34"/>
    </row>
    <row r="37" spans="2:13" ht="15.75" x14ac:dyDescent="0.25">
      <c r="B37" s="247" t="s">
        <v>118</v>
      </c>
      <c r="C37" s="247"/>
      <c r="D37" s="247"/>
      <c r="E37" s="247"/>
      <c r="F37" s="247"/>
      <c r="G37" s="247"/>
      <c r="H37" s="247"/>
      <c r="I37" s="247"/>
      <c r="J37" s="247"/>
      <c r="K37" s="247"/>
      <c r="L37" s="247"/>
      <c r="M37" s="247"/>
    </row>
    <row r="38" spans="2:13" x14ac:dyDescent="0.25">
      <c r="B38" s="34"/>
      <c r="C38" s="34"/>
      <c r="D38" s="34"/>
      <c r="E38" s="34"/>
      <c r="F38" s="34"/>
      <c r="G38" s="34"/>
      <c r="H38" s="34"/>
      <c r="I38" s="34"/>
      <c r="J38" s="34"/>
      <c r="K38" s="34"/>
      <c r="L38" s="34"/>
      <c r="M38" s="34"/>
    </row>
    <row r="40" spans="2:13" x14ac:dyDescent="0.25">
      <c r="C40" s="195"/>
    </row>
    <row r="44" spans="2:13" x14ac:dyDescent="0.25">
      <c r="B44" s="34"/>
      <c r="C44" s="34"/>
      <c r="D44" s="34"/>
      <c r="E44" s="34"/>
      <c r="F44" s="34"/>
      <c r="G44" s="34"/>
      <c r="H44" s="34"/>
      <c r="I44" s="34"/>
      <c r="J44" s="34"/>
      <c r="K44" s="34"/>
      <c r="L44" s="34"/>
      <c r="M44" s="34"/>
    </row>
    <row r="45" spans="2:13" x14ac:dyDescent="0.25">
      <c r="B45" s="34"/>
      <c r="C45" s="34"/>
      <c r="D45" s="34"/>
      <c r="E45" s="34"/>
      <c r="F45" s="34"/>
      <c r="G45" s="34"/>
      <c r="H45" s="34"/>
      <c r="I45" s="34"/>
      <c r="J45" s="34"/>
      <c r="K45" s="34"/>
      <c r="L45" s="34"/>
      <c r="M45" s="34"/>
    </row>
    <row r="46" spans="2:13" x14ac:dyDescent="0.25">
      <c r="B46" s="34"/>
      <c r="C46" s="34"/>
      <c r="D46" s="34"/>
      <c r="E46" s="34"/>
      <c r="F46" s="34"/>
      <c r="G46" s="34"/>
      <c r="H46" s="34"/>
      <c r="I46" s="34"/>
      <c r="J46" s="34"/>
      <c r="K46" s="34"/>
      <c r="L46" s="34"/>
      <c r="M46" s="34"/>
    </row>
    <row r="47" spans="2:13" x14ac:dyDescent="0.25">
      <c r="B47" s="34"/>
      <c r="C47" s="34"/>
      <c r="D47" s="34"/>
      <c r="E47" s="34"/>
      <c r="F47" s="34"/>
      <c r="G47" s="34"/>
      <c r="H47" s="34"/>
      <c r="I47" s="34"/>
      <c r="J47" s="34"/>
      <c r="K47" s="34"/>
      <c r="L47" s="34"/>
      <c r="M47" s="34"/>
    </row>
    <row r="48" spans="2:13" x14ac:dyDescent="0.25">
      <c r="B48" s="34"/>
      <c r="C48" s="34"/>
      <c r="D48" s="34"/>
      <c r="E48" s="34"/>
      <c r="F48" s="34"/>
      <c r="G48" s="34"/>
      <c r="H48" s="34"/>
      <c r="I48" s="34"/>
      <c r="J48" s="34"/>
      <c r="K48" s="34"/>
      <c r="L48" s="34"/>
      <c r="M48" s="34"/>
    </row>
    <row r="49" spans="2:13" x14ac:dyDescent="0.25">
      <c r="B49" s="34"/>
      <c r="C49" s="34"/>
      <c r="D49" s="34"/>
      <c r="E49" s="34"/>
      <c r="F49" s="34"/>
      <c r="G49" s="34"/>
      <c r="H49" s="34"/>
      <c r="I49" s="34"/>
      <c r="J49" s="185"/>
      <c r="K49" s="34"/>
      <c r="L49" s="34"/>
      <c r="M49" s="34"/>
    </row>
    <row r="50" spans="2:13" x14ac:dyDescent="0.25">
      <c r="B50" s="35"/>
      <c r="C50" s="35"/>
      <c r="D50" s="35"/>
      <c r="E50" s="35"/>
      <c r="F50" s="35"/>
      <c r="G50" s="35"/>
      <c r="H50" s="35"/>
    </row>
    <row r="51" spans="2:13" x14ac:dyDescent="0.25">
      <c r="B51" s="35"/>
      <c r="C51" s="35"/>
      <c r="D51" s="35"/>
      <c r="E51" s="35"/>
      <c r="F51" s="35"/>
      <c r="G51" s="35"/>
      <c r="H51" s="35"/>
    </row>
    <row r="52" spans="2:13" x14ac:dyDescent="0.25">
      <c r="B52" s="35"/>
      <c r="C52" s="35"/>
      <c r="D52" s="35"/>
      <c r="E52" s="35"/>
      <c r="F52" s="35"/>
      <c r="G52" s="35"/>
      <c r="H52" s="35"/>
    </row>
    <row r="53" spans="2:13" x14ac:dyDescent="0.25">
      <c r="B53" s="35"/>
      <c r="C53" s="35"/>
      <c r="D53" s="35"/>
      <c r="E53" s="35"/>
      <c r="F53" s="35"/>
      <c r="G53" s="35"/>
      <c r="H53" s="35"/>
    </row>
    <row r="54" spans="2:13" x14ac:dyDescent="0.25">
      <c r="B54" s="35"/>
      <c r="C54" s="35"/>
      <c r="D54" s="35"/>
      <c r="E54" s="35"/>
      <c r="F54" s="35"/>
      <c r="G54" s="35"/>
      <c r="H54" s="35"/>
    </row>
    <row r="55" spans="2:13" x14ac:dyDescent="0.25">
      <c r="B55" s="35"/>
      <c r="C55" s="35"/>
      <c r="D55" s="35"/>
      <c r="E55" s="35"/>
      <c r="F55" s="35"/>
      <c r="G55" s="35"/>
      <c r="H55" s="35"/>
    </row>
    <row r="56" spans="2:13" x14ac:dyDescent="0.25">
      <c r="B56" s="35"/>
      <c r="C56" s="35"/>
      <c r="D56" s="35"/>
      <c r="E56" s="35"/>
      <c r="F56" s="35"/>
      <c r="G56" s="35"/>
      <c r="H56" s="35"/>
    </row>
    <row r="57" spans="2:13" x14ac:dyDescent="0.25">
      <c r="B57" s="35"/>
      <c r="C57" s="35"/>
      <c r="D57" s="35"/>
      <c r="E57" s="35"/>
      <c r="F57" s="35"/>
      <c r="G57" s="35"/>
      <c r="H57" s="35"/>
    </row>
    <row r="58" spans="2:13" x14ac:dyDescent="0.25">
      <c r="B58" s="35"/>
      <c r="C58" s="35"/>
      <c r="D58" s="35"/>
      <c r="E58" s="35"/>
      <c r="F58" s="35"/>
      <c r="G58" s="35"/>
      <c r="H58" s="35"/>
    </row>
  </sheetData>
  <mergeCells count="13">
    <mergeCell ref="B4:M8"/>
    <mergeCell ref="B37:M37"/>
    <mergeCell ref="B9:M11"/>
    <mergeCell ref="B12:M16"/>
    <mergeCell ref="B17:M17"/>
    <mergeCell ref="B18:H18"/>
    <mergeCell ref="B28:M34"/>
    <mergeCell ref="B19:H19"/>
    <mergeCell ref="B26:M26"/>
    <mergeCell ref="I19:M19"/>
    <mergeCell ref="B21:M21"/>
    <mergeCell ref="D23:M23"/>
    <mergeCell ref="D24:M24"/>
  </mergeCells>
  <hyperlinks>
    <hyperlink ref="I19" r:id="rId1" display="Partnership Evaluation Tool Guide" xr:uid="{4BAAD560-AB39-7746-88AB-CC44C9773A1A}"/>
    <hyperlink ref="I19:M19" r:id="rId2" display="Partnership Evaluation Tool - User Guide" xr:uid="{F24BC0AC-D039-8A4A-8523-529A89A8D86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99384-64D6-4969-8A5D-7211C19650B3}">
  <sheetPr>
    <tabColor rgb="FFEC633E"/>
  </sheetPr>
  <dimension ref="B1:AC80"/>
  <sheetViews>
    <sheetView zoomScale="90" zoomScaleNormal="90" workbookViewId="0">
      <pane ySplit="7" topLeftCell="A9" activePane="bottomLeft" state="frozen"/>
      <selection pane="bottomLeft" activeCell="A12" sqref="A12:XFD12"/>
    </sheetView>
  </sheetViews>
  <sheetFormatPr defaultColWidth="8.85546875" defaultRowHeight="15" x14ac:dyDescent="0.25"/>
  <cols>
    <col min="1" max="1" width="3.7109375" style="4" customWidth="1"/>
    <col min="2" max="2" width="5.140625" style="4" customWidth="1"/>
    <col min="3" max="3" width="6.85546875" style="3" customWidth="1"/>
    <col min="4" max="13" width="6.85546875" style="4" customWidth="1"/>
    <col min="14" max="14" width="17.140625" style="4" bestFit="1" customWidth="1"/>
    <col min="15" max="15" width="6.28515625" style="4" customWidth="1"/>
    <col min="16" max="16" width="11" style="4" bestFit="1" customWidth="1"/>
    <col min="17" max="17" width="11.140625" style="3" customWidth="1"/>
    <col min="18" max="18" width="19.140625" style="3" bestFit="1" customWidth="1"/>
    <col min="19" max="19" width="14.42578125" style="4" customWidth="1"/>
    <col min="20" max="20" width="12.28515625" style="4" customWidth="1"/>
    <col min="21" max="21" width="93.85546875" style="4" customWidth="1"/>
    <col min="22" max="22" width="38.140625" style="4" bestFit="1" customWidth="1"/>
    <col min="23" max="29" width="8.85546875" style="33"/>
    <col min="30" max="30" width="8.85546875" style="4" customWidth="1"/>
    <col min="31" max="16384" width="8.85546875" style="4"/>
  </cols>
  <sheetData>
    <row r="1" spans="2:22" ht="15.75" thickBot="1" x14ac:dyDescent="0.3"/>
    <row r="2" spans="2:22" ht="104.45" customHeight="1" thickBot="1" x14ac:dyDescent="0.3">
      <c r="B2" s="304" t="s">
        <v>127</v>
      </c>
      <c r="C2" s="305"/>
      <c r="D2" s="305"/>
      <c r="E2" s="305"/>
      <c r="F2" s="305"/>
      <c r="G2" s="305"/>
      <c r="H2" s="305"/>
      <c r="I2" s="305"/>
      <c r="J2" s="305"/>
      <c r="K2" s="305"/>
      <c r="L2" s="305"/>
      <c r="M2" s="305"/>
      <c r="N2" s="305"/>
      <c r="O2" s="305"/>
      <c r="P2" s="305"/>
      <c r="Q2" s="305"/>
      <c r="R2" s="306"/>
      <c r="S2" s="161"/>
      <c r="T2" s="161"/>
      <c r="U2" s="173"/>
      <c r="V2" s="169"/>
    </row>
    <row r="3" spans="2:22" ht="5.0999999999999996" customHeight="1" thickBot="1" x14ac:dyDescent="0.3">
      <c r="B3" s="68"/>
      <c r="V3" s="69"/>
    </row>
    <row r="4" spans="2:22" ht="17.100000000000001" customHeight="1" x14ac:dyDescent="0.25">
      <c r="B4" s="286" t="s">
        <v>131</v>
      </c>
      <c r="C4" s="287"/>
      <c r="D4" s="287"/>
      <c r="E4" s="287"/>
      <c r="F4" s="287"/>
      <c r="G4" s="287"/>
      <c r="H4" s="287"/>
      <c r="I4" s="287"/>
      <c r="J4" s="287"/>
      <c r="K4" s="287"/>
      <c r="L4" s="287"/>
      <c r="M4" s="287"/>
      <c r="N4" s="18" t="s">
        <v>0</v>
      </c>
      <c r="O4" s="149"/>
      <c r="Q4" s="4"/>
      <c r="V4" s="69"/>
    </row>
    <row r="5" spans="2:22" ht="15.75" thickBot="1" x14ac:dyDescent="0.3">
      <c r="B5" s="288"/>
      <c r="C5" s="289"/>
      <c r="D5" s="289"/>
      <c r="E5" s="289"/>
      <c r="F5" s="289"/>
      <c r="G5" s="289"/>
      <c r="H5" s="289"/>
      <c r="I5" s="289"/>
      <c r="J5" s="289"/>
      <c r="K5" s="289"/>
      <c r="L5" s="289"/>
      <c r="M5" s="289"/>
      <c r="N5" s="19" t="s">
        <v>129</v>
      </c>
      <c r="O5" s="183">
        <f>Q75</f>
        <v>0</v>
      </c>
      <c r="V5" s="69"/>
    </row>
    <row r="6" spans="2:22" ht="6" customHeight="1" thickBot="1" x14ac:dyDescent="0.3">
      <c r="B6" s="70"/>
      <c r="C6" s="6"/>
      <c r="D6" s="5"/>
      <c r="E6" s="5"/>
      <c r="F6" s="5"/>
      <c r="G6" s="5"/>
      <c r="H6" s="5"/>
      <c r="I6" s="5"/>
      <c r="J6" s="5"/>
      <c r="K6" s="5"/>
      <c r="L6" s="5"/>
      <c r="M6" s="5"/>
      <c r="N6" s="5"/>
      <c r="O6" s="5"/>
      <c r="P6" s="5"/>
      <c r="Q6" s="6"/>
      <c r="R6" s="6"/>
      <c r="S6" s="5"/>
      <c r="T6" s="5"/>
      <c r="U6" s="162"/>
      <c r="V6" s="163"/>
    </row>
    <row r="7" spans="2:22" s="2" customFormat="1" ht="29.25" thickTop="1" x14ac:dyDescent="0.25">
      <c r="B7" s="307" t="s">
        <v>1</v>
      </c>
      <c r="C7" s="308"/>
      <c r="D7" s="308"/>
      <c r="E7" s="308"/>
      <c r="F7" s="308"/>
      <c r="G7" s="308"/>
      <c r="H7" s="308"/>
      <c r="I7" s="308"/>
      <c r="J7" s="308"/>
      <c r="K7" s="308"/>
      <c r="L7" s="308"/>
      <c r="M7" s="308"/>
      <c r="N7" s="308"/>
      <c r="O7" s="308"/>
      <c r="P7" s="308"/>
      <c r="Q7" s="157" t="s">
        <v>2</v>
      </c>
      <c r="R7" s="157" t="s">
        <v>3</v>
      </c>
      <c r="S7" s="170" t="s">
        <v>4</v>
      </c>
      <c r="T7" s="170" t="s">
        <v>5</v>
      </c>
      <c r="U7" s="174" t="s">
        <v>6</v>
      </c>
      <c r="V7" s="113" t="s">
        <v>7</v>
      </c>
    </row>
    <row r="8" spans="2:22" x14ac:dyDescent="0.25">
      <c r="B8" s="216" t="s">
        <v>8</v>
      </c>
      <c r="C8" s="7"/>
      <c r="D8" s="8"/>
      <c r="E8" s="8"/>
      <c r="F8" s="8"/>
      <c r="G8" s="8"/>
      <c r="H8" s="8"/>
      <c r="I8" s="8"/>
      <c r="J8" s="8"/>
      <c r="K8" s="8"/>
      <c r="L8" s="8"/>
      <c r="M8" s="8"/>
      <c r="N8" s="8"/>
      <c r="O8" s="8"/>
      <c r="P8" s="8"/>
      <c r="Q8" s="7"/>
      <c r="R8" s="7"/>
      <c r="S8" s="8"/>
      <c r="T8" s="8"/>
      <c r="U8" s="8"/>
      <c r="V8" s="73"/>
    </row>
    <row r="9" spans="2:22" ht="44.1" customHeight="1" thickBot="1" x14ac:dyDescent="0.3">
      <c r="B9" s="316" t="s">
        <v>9</v>
      </c>
      <c r="C9" s="317"/>
      <c r="D9" s="317"/>
      <c r="E9" s="317"/>
      <c r="F9" s="317"/>
      <c r="G9" s="317"/>
      <c r="H9" s="317"/>
      <c r="I9" s="317"/>
      <c r="J9" s="317"/>
      <c r="K9" s="317"/>
      <c r="L9" s="317"/>
      <c r="M9" s="317"/>
      <c r="N9" s="317"/>
      <c r="O9" s="317"/>
      <c r="P9" s="317"/>
      <c r="Q9" s="317"/>
      <c r="V9" s="69"/>
    </row>
    <row r="10" spans="2:22" ht="15.75" thickBot="1" x14ac:dyDescent="0.3">
      <c r="B10" s="86">
        <v>1</v>
      </c>
      <c r="C10" s="282" t="s">
        <v>13</v>
      </c>
      <c r="D10" s="282"/>
      <c r="E10" s="282"/>
      <c r="F10" s="282"/>
      <c r="G10" s="282"/>
      <c r="H10" s="282"/>
      <c r="I10" s="282"/>
      <c r="J10" s="282"/>
      <c r="K10" s="282"/>
      <c r="L10" s="282"/>
      <c r="M10" s="282"/>
      <c r="N10" s="282"/>
      <c r="O10" s="282"/>
      <c r="P10" s="283"/>
      <c r="Q10" s="134">
        <f>SUM(S11:S18)/T10</f>
        <v>0</v>
      </c>
      <c r="R10" s="106">
        <v>1</v>
      </c>
      <c r="S10" s="24">
        <f>IF(R10&gt;0,SUM(S11:S18)/T10*R10/SUM(R10,R20,R24,R30,R35),0)</f>
        <v>0</v>
      </c>
      <c r="T10" s="24">
        <f>SUM(T11:T18)</f>
        <v>40</v>
      </c>
      <c r="U10" s="45"/>
      <c r="V10" s="116"/>
    </row>
    <row r="11" spans="2:22" x14ac:dyDescent="0.25">
      <c r="B11" s="87" t="s">
        <v>14</v>
      </c>
      <c r="C11" s="280" t="s">
        <v>15</v>
      </c>
      <c r="D11" s="280"/>
      <c r="E11" s="280"/>
      <c r="F11" s="280"/>
      <c r="G11" s="280"/>
      <c r="H11" s="280"/>
      <c r="I11" s="280"/>
      <c r="J11" s="280"/>
      <c r="K11" s="280"/>
      <c r="L11" s="280"/>
      <c r="M11" s="280"/>
      <c r="N11" s="280"/>
      <c r="O11" s="280"/>
      <c r="P11" s="281"/>
      <c r="Q11" s="100"/>
      <c r="R11" s="98">
        <v>1</v>
      </c>
      <c r="S11" s="11">
        <f t="shared" ref="S11:S18" si="0">Q11*R11</f>
        <v>0</v>
      </c>
      <c r="T11" s="11">
        <f t="shared" ref="T11:T18" si="1">5*R11</f>
        <v>5</v>
      </c>
      <c r="U11" s="175"/>
      <c r="V11" s="179"/>
    </row>
    <row r="12" spans="2:22" x14ac:dyDescent="0.25">
      <c r="B12" s="87" t="s">
        <v>18</v>
      </c>
      <c r="C12" s="280" t="s">
        <v>19</v>
      </c>
      <c r="D12" s="280"/>
      <c r="E12" s="280"/>
      <c r="F12" s="280"/>
      <c r="G12" s="280"/>
      <c r="H12" s="280"/>
      <c r="I12" s="280"/>
      <c r="J12" s="280"/>
      <c r="K12" s="280"/>
      <c r="L12" s="280"/>
      <c r="M12" s="280"/>
      <c r="N12" s="280"/>
      <c r="O12" s="280"/>
      <c r="P12" s="281"/>
      <c r="Q12" s="100"/>
      <c r="R12" s="99">
        <v>1</v>
      </c>
      <c r="S12" s="11">
        <f t="shared" si="0"/>
        <v>0</v>
      </c>
      <c r="T12" s="11">
        <f t="shared" si="1"/>
        <v>5</v>
      </c>
      <c r="U12" s="175"/>
      <c r="V12" s="179"/>
    </row>
    <row r="13" spans="2:22" x14ac:dyDescent="0.25">
      <c r="B13" s="87" t="s">
        <v>20</v>
      </c>
      <c r="C13" s="280" t="s">
        <v>21</v>
      </c>
      <c r="D13" s="280"/>
      <c r="E13" s="280"/>
      <c r="F13" s="280"/>
      <c r="G13" s="280"/>
      <c r="H13" s="280"/>
      <c r="I13" s="280"/>
      <c r="J13" s="280"/>
      <c r="K13" s="280"/>
      <c r="L13" s="280"/>
      <c r="M13" s="280"/>
      <c r="N13" s="280"/>
      <c r="O13" s="280"/>
      <c r="P13" s="281"/>
      <c r="Q13" s="100"/>
      <c r="R13" s="99">
        <v>1</v>
      </c>
      <c r="S13" s="11">
        <f t="shared" si="0"/>
        <v>0</v>
      </c>
      <c r="T13" s="11">
        <f t="shared" si="1"/>
        <v>5</v>
      </c>
      <c r="U13" s="175"/>
      <c r="V13" s="179"/>
    </row>
    <row r="14" spans="2:22" x14ac:dyDescent="0.25">
      <c r="B14" s="87" t="s">
        <v>22</v>
      </c>
      <c r="C14" s="280" t="s">
        <v>23</v>
      </c>
      <c r="D14" s="280"/>
      <c r="E14" s="280"/>
      <c r="F14" s="280"/>
      <c r="G14" s="280"/>
      <c r="H14" s="280"/>
      <c r="I14" s="280"/>
      <c r="J14" s="280"/>
      <c r="K14" s="280"/>
      <c r="L14" s="280"/>
      <c r="M14" s="280"/>
      <c r="N14" s="280"/>
      <c r="O14" s="280"/>
      <c r="P14" s="281"/>
      <c r="Q14" s="100"/>
      <c r="R14" s="99">
        <v>1</v>
      </c>
      <c r="S14" s="11">
        <f t="shared" si="0"/>
        <v>0</v>
      </c>
      <c r="T14" s="11">
        <f t="shared" si="1"/>
        <v>5</v>
      </c>
      <c r="U14" s="175"/>
      <c r="V14" s="179"/>
    </row>
    <row r="15" spans="2:22" x14ac:dyDescent="0.25">
      <c r="B15" s="87" t="s">
        <v>25</v>
      </c>
      <c r="C15" s="280" t="s">
        <v>26</v>
      </c>
      <c r="D15" s="280"/>
      <c r="E15" s="280"/>
      <c r="F15" s="280"/>
      <c r="G15" s="280"/>
      <c r="H15" s="280"/>
      <c r="I15" s="280"/>
      <c r="J15" s="280"/>
      <c r="K15" s="280"/>
      <c r="L15" s="280"/>
      <c r="M15" s="280"/>
      <c r="N15" s="280"/>
      <c r="O15" s="280"/>
      <c r="P15" s="281"/>
      <c r="Q15" s="100"/>
      <c r="R15" s="99">
        <v>1</v>
      </c>
      <c r="S15" s="11">
        <f t="shared" si="0"/>
        <v>0</v>
      </c>
      <c r="T15" s="11">
        <f t="shared" si="1"/>
        <v>5</v>
      </c>
      <c r="U15" s="175"/>
      <c r="V15" s="179"/>
    </row>
    <row r="16" spans="2:22" x14ac:dyDescent="0.25">
      <c r="B16" s="87" t="s">
        <v>27</v>
      </c>
      <c r="C16" s="280" t="s">
        <v>28</v>
      </c>
      <c r="D16" s="280"/>
      <c r="E16" s="280"/>
      <c r="F16" s="280"/>
      <c r="G16" s="280"/>
      <c r="H16" s="280"/>
      <c r="I16" s="280"/>
      <c r="J16" s="280"/>
      <c r="K16" s="280"/>
      <c r="L16" s="280"/>
      <c r="M16" s="280"/>
      <c r="N16" s="280"/>
      <c r="O16" s="280"/>
      <c r="P16" s="281"/>
      <c r="Q16" s="100"/>
      <c r="R16" s="99">
        <v>1</v>
      </c>
      <c r="S16" s="11">
        <f t="shared" si="0"/>
        <v>0</v>
      </c>
      <c r="T16" s="11">
        <f t="shared" si="1"/>
        <v>5</v>
      </c>
      <c r="U16" s="175"/>
      <c r="V16" s="179"/>
    </row>
    <row r="17" spans="2:22" x14ac:dyDescent="0.25">
      <c r="B17" s="87" t="s">
        <v>29</v>
      </c>
      <c r="C17" s="280" t="s">
        <v>30</v>
      </c>
      <c r="D17" s="280"/>
      <c r="E17" s="280"/>
      <c r="F17" s="280"/>
      <c r="G17" s="280"/>
      <c r="H17" s="280"/>
      <c r="I17" s="280"/>
      <c r="J17" s="280"/>
      <c r="K17" s="280"/>
      <c r="L17" s="280"/>
      <c r="M17" s="280"/>
      <c r="N17" s="280"/>
      <c r="O17" s="280"/>
      <c r="P17" s="281"/>
      <c r="Q17" s="100"/>
      <c r="R17" s="99">
        <v>1</v>
      </c>
      <c r="S17" s="11">
        <f t="shared" si="0"/>
        <v>0</v>
      </c>
      <c r="T17" s="11">
        <f t="shared" si="1"/>
        <v>5</v>
      </c>
      <c r="U17" s="175"/>
      <c r="V17" s="179"/>
    </row>
    <row r="18" spans="2:22" x14ac:dyDescent="0.25">
      <c r="B18" s="88" t="s">
        <v>31</v>
      </c>
      <c r="C18" s="284" t="s">
        <v>32</v>
      </c>
      <c r="D18" s="284"/>
      <c r="E18" s="284"/>
      <c r="F18" s="284"/>
      <c r="G18" s="284"/>
      <c r="H18" s="284"/>
      <c r="I18" s="284"/>
      <c r="J18" s="284"/>
      <c r="K18" s="284"/>
      <c r="L18" s="284"/>
      <c r="M18" s="284"/>
      <c r="N18" s="284"/>
      <c r="O18" s="284"/>
      <c r="P18" s="285"/>
      <c r="Q18" s="100"/>
      <c r="R18" s="99">
        <v>1</v>
      </c>
      <c r="S18" s="37">
        <f t="shared" si="0"/>
        <v>0</v>
      </c>
      <c r="T18" s="37">
        <f t="shared" si="1"/>
        <v>5</v>
      </c>
      <c r="U18" s="175"/>
      <c r="V18" s="179"/>
    </row>
    <row r="19" spans="2:22" ht="8.1" customHeight="1" thickBot="1" x14ac:dyDescent="0.3">
      <c r="B19" s="87"/>
      <c r="C19" s="206"/>
      <c r="D19" s="206"/>
      <c r="E19" s="206"/>
      <c r="F19" s="206"/>
      <c r="G19" s="206"/>
      <c r="H19" s="206"/>
      <c r="I19" s="206"/>
      <c r="J19" s="206"/>
      <c r="K19" s="206"/>
      <c r="L19" s="206"/>
      <c r="M19" s="206"/>
      <c r="N19" s="206"/>
      <c r="O19" s="206"/>
      <c r="P19" s="206"/>
      <c r="Q19" s="17"/>
      <c r="R19" s="17"/>
      <c r="S19" s="11"/>
      <c r="T19" s="11"/>
      <c r="U19" s="44"/>
      <c r="V19" s="115"/>
    </row>
    <row r="20" spans="2:22" ht="15.75" thickBot="1" x14ac:dyDescent="0.3">
      <c r="B20" s="147">
        <v>2</v>
      </c>
      <c r="C20" s="282" t="s">
        <v>33</v>
      </c>
      <c r="D20" s="282"/>
      <c r="E20" s="282"/>
      <c r="F20" s="282"/>
      <c r="G20" s="282"/>
      <c r="H20" s="282"/>
      <c r="I20" s="282"/>
      <c r="J20" s="282"/>
      <c r="K20" s="282"/>
      <c r="L20" s="282"/>
      <c r="M20" s="282"/>
      <c r="N20" s="282"/>
      <c r="O20" s="282"/>
      <c r="P20" s="283"/>
      <c r="Q20" s="134">
        <f>SUM(S21:S22)/T20</f>
        <v>0</v>
      </c>
      <c r="R20" s="106">
        <v>1</v>
      </c>
      <c r="S20" s="10">
        <f>IF(R20&gt;0,SUM(S21:S22)/T20*R20/SUM(R10,R20,R24,R30,R35),0)</f>
        <v>0</v>
      </c>
      <c r="T20" s="10">
        <f>SUM(T21:T22)</f>
        <v>10</v>
      </c>
      <c r="U20" s="45"/>
      <c r="V20" s="116"/>
    </row>
    <row r="21" spans="2:22" x14ac:dyDescent="0.25">
      <c r="B21" s="87" t="s">
        <v>14</v>
      </c>
      <c r="C21" s="280" t="s">
        <v>34</v>
      </c>
      <c r="D21" s="280"/>
      <c r="E21" s="280"/>
      <c r="F21" s="280"/>
      <c r="G21" s="280"/>
      <c r="H21" s="280"/>
      <c r="I21" s="280"/>
      <c r="J21" s="280"/>
      <c r="K21" s="280"/>
      <c r="L21" s="280"/>
      <c r="M21" s="280"/>
      <c r="N21" s="280"/>
      <c r="O21" s="280"/>
      <c r="P21" s="281"/>
      <c r="Q21" s="100"/>
      <c r="R21" s="98">
        <v>1</v>
      </c>
      <c r="S21" s="11">
        <f>Q21*R21</f>
        <v>0</v>
      </c>
      <c r="T21" s="11">
        <f>5*R21</f>
        <v>5</v>
      </c>
      <c r="U21" s="175"/>
      <c r="V21" s="179"/>
    </row>
    <row r="22" spans="2:22" x14ac:dyDescent="0.25">
      <c r="B22" s="88" t="s">
        <v>16</v>
      </c>
      <c r="C22" s="284" t="s">
        <v>35</v>
      </c>
      <c r="D22" s="284"/>
      <c r="E22" s="284"/>
      <c r="F22" s="284"/>
      <c r="G22" s="284"/>
      <c r="H22" s="284"/>
      <c r="I22" s="284"/>
      <c r="J22" s="284"/>
      <c r="K22" s="284"/>
      <c r="L22" s="284"/>
      <c r="M22" s="284"/>
      <c r="N22" s="284"/>
      <c r="O22" s="284"/>
      <c r="P22" s="285"/>
      <c r="Q22" s="100"/>
      <c r="R22" s="99">
        <v>1</v>
      </c>
      <c r="S22" s="37">
        <f>Q22*R22</f>
        <v>0</v>
      </c>
      <c r="T22" s="37">
        <f>5*R22</f>
        <v>5</v>
      </c>
      <c r="U22" s="175"/>
      <c r="V22" s="179"/>
    </row>
    <row r="23" spans="2:22" ht="8.1" customHeight="1" thickBot="1" x14ac:dyDescent="0.3">
      <c r="B23" s="87"/>
      <c r="C23" s="206"/>
      <c r="D23" s="206"/>
      <c r="E23" s="206"/>
      <c r="F23" s="206"/>
      <c r="G23" s="206"/>
      <c r="H23" s="206"/>
      <c r="I23" s="206"/>
      <c r="J23" s="206"/>
      <c r="K23" s="206"/>
      <c r="L23" s="206"/>
      <c r="M23" s="206"/>
      <c r="N23" s="206"/>
      <c r="O23" s="206"/>
      <c r="P23" s="206"/>
      <c r="Q23" s="17"/>
      <c r="R23" s="17"/>
      <c r="S23" s="11"/>
      <c r="T23" s="11"/>
      <c r="U23" s="44"/>
      <c r="V23" s="115"/>
    </row>
    <row r="24" spans="2:22" ht="15.75" thickBot="1" x14ac:dyDescent="0.3">
      <c r="B24" s="86">
        <v>3</v>
      </c>
      <c r="C24" s="282" t="s">
        <v>36</v>
      </c>
      <c r="D24" s="282"/>
      <c r="E24" s="282"/>
      <c r="F24" s="282"/>
      <c r="G24" s="282"/>
      <c r="H24" s="282"/>
      <c r="I24" s="282"/>
      <c r="J24" s="282"/>
      <c r="K24" s="282"/>
      <c r="L24" s="282"/>
      <c r="M24" s="282"/>
      <c r="N24" s="282"/>
      <c r="O24" s="282"/>
      <c r="P24" s="283"/>
      <c r="Q24" s="134">
        <f>SUM(S25:S28)/T24</f>
        <v>0</v>
      </c>
      <c r="R24" s="106">
        <v>1</v>
      </c>
      <c r="S24" s="24">
        <f>IF(R24&gt;0,SUM(S25:S28)/T24*R24/SUM(R10,R20,R24,R30,R35),0)</f>
        <v>0</v>
      </c>
      <c r="T24" s="24">
        <f>SUM(T25:T28)</f>
        <v>20</v>
      </c>
      <c r="U24" s="45"/>
      <c r="V24" s="116"/>
    </row>
    <row r="25" spans="2:22" ht="32.1" customHeight="1" x14ac:dyDescent="0.25">
      <c r="B25" s="87" t="s">
        <v>14</v>
      </c>
      <c r="C25" s="280" t="s">
        <v>37</v>
      </c>
      <c r="D25" s="280"/>
      <c r="E25" s="280"/>
      <c r="F25" s="280"/>
      <c r="G25" s="280"/>
      <c r="H25" s="280"/>
      <c r="I25" s="280"/>
      <c r="J25" s="280"/>
      <c r="K25" s="280"/>
      <c r="L25" s="280"/>
      <c r="M25" s="280"/>
      <c r="N25" s="280"/>
      <c r="O25" s="280"/>
      <c r="P25" s="281"/>
      <c r="Q25" s="100"/>
      <c r="R25" s="98">
        <v>1</v>
      </c>
      <c r="S25" s="11">
        <f>Q25*R25</f>
        <v>0</v>
      </c>
      <c r="T25" s="11">
        <f>5*R25</f>
        <v>5</v>
      </c>
      <c r="U25" s="175"/>
      <c r="V25" s="179"/>
    </row>
    <row r="26" spans="2:22" x14ac:dyDescent="0.25">
      <c r="B26" s="87" t="s">
        <v>16</v>
      </c>
      <c r="C26" s="280" t="s">
        <v>38</v>
      </c>
      <c r="D26" s="280"/>
      <c r="E26" s="280"/>
      <c r="F26" s="280"/>
      <c r="G26" s="280"/>
      <c r="H26" s="280"/>
      <c r="I26" s="280"/>
      <c r="J26" s="280"/>
      <c r="K26" s="280"/>
      <c r="L26" s="280"/>
      <c r="M26" s="280"/>
      <c r="N26" s="280"/>
      <c r="O26" s="280"/>
      <c r="P26" s="281"/>
      <c r="Q26" s="101"/>
      <c r="R26" s="99">
        <v>1</v>
      </c>
      <c r="S26" s="11">
        <f>Q26*R26</f>
        <v>0</v>
      </c>
      <c r="T26" s="11">
        <f>5*R26</f>
        <v>5</v>
      </c>
      <c r="U26" s="175"/>
      <c r="V26" s="179"/>
    </row>
    <row r="27" spans="2:22" x14ac:dyDescent="0.25">
      <c r="B27" s="87" t="s">
        <v>18</v>
      </c>
      <c r="C27" s="280" t="s">
        <v>39</v>
      </c>
      <c r="D27" s="280"/>
      <c r="E27" s="280"/>
      <c r="F27" s="280"/>
      <c r="G27" s="280"/>
      <c r="H27" s="280"/>
      <c r="I27" s="280"/>
      <c r="J27" s="280"/>
      <c r="K27" s="280"/>
      <c r="L27" s="280"/>
      <c r="M27" s="280"/>
      <c r="N27" s="280"/>
      <c r="O27" s="280"/>
      <c r="P27" s="281"/>
      <c r="Q27" s="101"/>
      <c r="R27" s="99">
        <v>1</v>
      </c>
      <c r="S27" s="11">
        <f>Q27*R27</f>
        <v>0</v>
      </c>
      <c r="T27" s="11">
        <f>5*R27</f>
        <v>5</v>
      </c>
      <c r="U27" s="175"/>
      <c r="V27" s="179"/>
    </row>
    <row r="28" spans="2:22" x14ac:dyDescent="0.25">
      <c r="B28" s="88" t="s">
        <v>20</v>
      </c>
      <c r="C28" s="284" t="s">
        <v>40</v>
      </c>
      <c r="D28" s="284"/>
      <c r="E28" s="284"/>
      <c r="F28" s="284"/>
      <c r="G28" s="284"/>
      <c r="H28" s="284"/>
      <c r="I28" s="284"/>
      <c r="J28" s="284"/>
      <c r="K28" s="284"/>
      <c r="L28" s="284"/>
      <c r="M28" s="284"/>
      <c r="N28" s="284"/>
      <c r="O28" s="284"/>
      <c r="P28" s="285"/>
      <c r="Q28" s="101"/>
      <c r="R28" s="99">
        <v>1</v>
      </c>
      <c r="S28" s="37">
        <f>Q28*R28</f>
        <v>0</v>
      </c>
      <c r="T28" s="37">
        <f>5*R28</f>
        <v>5</v>
      </c>
      <c r="U28" s="175"/>
      <c r="V28" s="179"/>
    </row>
    <row r="29" spans="2:22" ht="8.1" customHeight="1" thickBot="1" x14ac:dyDescent="0.3">
      <c r="B29" s="87"/>
      <c r="C29" s="206"/>
      <c r="D29" s="206"/>
      <c r="E29" s="206"/>
      <c r="F29" s="206"/>
      <c r="G29" s="206"/>
      <c r="H29" s="206"/>
      <c r="I29" s="206"/>
      <c r="J29" s="206"/>
      <c r="K29" s="206"/>
      <c r="L29" s="206"/>
      <c r="M29" s="206"/>
      <c r="N29" s="206"/>
      <c r="O29" s="206"/>
      <c r="P29" s="206"/>
      <c r="Q29" s="17"/>
      <c r="R29" s="17"/>
      <c r="S29" s="11"/>
      <c r="T29" s="11"/>
      <c r="U29" s="44"/>
      <c r="V29" s="115"/>
    </row>
    <row r="30" spans="2:22" ht="15.75" thickBot="1" x14ac:dyDescent="0.3">
      <c r="B30" s="86">
        <v>4</v>
      </c>
      <c r="C30" s="282" t="s">
        <v>41</v>
      </c>
      <c r="D30" s="282"/>
      <c r="E30" s="282"/>
      <c r="F30" s="282"/>
      <c r="G30" s="282"/>
      <c r="H30" s="282"/>
      <c r="I30" s="282"/>
      <c r="J30" s="282"/>
      <c r="K30" s="282"/>
      <c r="L30" s="282"/>
      <c r="M30" s="282"/>
      <c r="N30" s="282"/>
      <c r="O30" s="282"/>
      <c r="P30" s="283"/>
      <c r="Q30" s="134">
        <f>SUM(S31:S33)/T30</f>
        <v>0</v>
      </c>
      <c r="R30" s="106">
        <v>1</v>
      </c>
      <c r="S30" s="24">
        <f>IF(T30&gt;0,SUM(S31:S33)/T30*R30/SUM(R10,R20,R24,R30,R35),0)</f>
        <v>0</v>
      </c>
      <c r="T30" s="24">
        <f>SUM(T31:T33)</f>
        <v>15</v>
      </c>
      <c r="U30" s="45"/>
      <c r="V30" s="116"/>
    </row>
    <row r="31" spans="2:22" x14ac:dyDescent="0.25">
      <c r="B31" s="87" t="s">
        <v>14</v>
      </c>
      <c r="C31" s="280" t="s">
        <v>42</v>
      </c>
      <c r="D31" s="280"/>
      <c r="E31" s="280"/>
      <c r="F31" s="280"/>
      <c r="G31" s="280"/>
      <c r="H31" s="280"/>
      <c r="I31" s="280"/>
      <c r="J31" s="280"/>
      <c r="K31" s="280"/>
      <c r="L31" s="280"/>
      <c r="M31" s="280"/>
      <c r="N31" s="280"/>
      <c r="O31" s="280"/>
      <c r="P31" s="281"/>
      <c r="Q31" s="100"/>
      <c r="R31" s="98">
        <v>1</v>
      </c>
      <c r="S31" s="11">
        <f>Q31*R31</f>
        <v>0</v>
      </c>
      <c r="T31" s="11">
        <f>5*R31</f>
        <v>5</v>
      </c>
      <c r="U31" s="175"/>
      <c r="V31" s="179"/>
    </row>
    <row r="32" spans="2:22" x14ac:dyDescent="0.25">
      <c r="B32" s="87" t="s">
        <v>16</v>
      </c>
      <c r="C32" s="280" t="s">
        <v>43</v>
      </c>
      <c r="D32" s="280"/>
      <c r="E32" s="280"/>
      <c r="F32" s="280"/>
      <c r="G32" s="280"/>
      <c r="H32" s="280"/>
      <c r="I32" s="280"/>
      <c r="J32" s="280"/>
      <c r="K32" s="280"/>
      <c r="L32" s="280"/>
      <c r="M32" s="280"/>
      <c r="N32" s="280"/>
      <c r="O32" s="280"/>
      <c r="P32" s="281"/>
      <c r="Q32" s="101"/>
      <c r="R32" s="99">
        <v>1</v>
      </c>
      <c r="S32" s="11">
        <f>Q32*R32</f>
        <v>0</v>
      </c>
      <c r="T32" s="11">
        <f>5*R32</f>
        <v>5</v>
      </c>
      <c r="U32" s="175"/>
      <c r="V32" s="179"/>
    </row>
    <row r="33" spans="2:22" s="13" customFormat="1" ht="29.1" customHeight="1" x14ac:dyDescent="0.25">
      <c r="B33" s="88" t="s">
        <v>18</v>
      </c>
      <c r="C33" s="284" t="s">
        <v>44</v>
      </c>
      <c r="D33" s="284"/>
      <c r="E33" s="284"/>
      <c r="F33" s="284"/>
      <c r="G33" s="284"/>
      <c r="H33" s="284"/>
      <c r="I33" s="284"/>
      <c r="J33" s="284"/>
      <c r="K33" s="284"/>
      <c r="L33" s="284"/>
      <c r="M33" s="284"/>
      <c r="N33" s="284"/>
      <c r="O33" s="284"/>
      <c r="P33" s="285"/>
      <c r="Q33" s="101"/>
      <c r="R33" s="99">
        <v>1</v>
      </c>
      <c r="S33" s="38">
        <f>Q33*R33</f>
        <v>0</v>
      </c>
      <c r="T33" s="38">
        <f>5*R33</f>
        <v>5</v>
      </c>
      <c r="U33" s="176"/>
      <c r="V33" s="181"/>
    </row>
    <row r="34" spans="2:22" s="13" customFormat="1" ht="8.1" customHeight="1" thickBot="1" x14ac:dyDescent="0.3">
      <c r="B34" s="87"/>
      <c r="C34" s="205"/>
      <c r="D34" s="205"/>
      <c r="E34" s="205"/>
      <c r="F34" s="205"/>
      <c r="G34" s="205"/>
      <c r="H34" s="205"/>
      <c r="I34" s="205"/>
      <c r="J34" s="205"/>
      <c r="K34" s="205"/>
      <c r="L34" s="205"/>
      <c r="M34" s="205"/>
      <c r="N34" s="205"/>
      <c r="O34" s="205"/>
      <c r="P34" s="205"/>
      <c r="Q34" s="17"/>
      <c r="R34" s="17"/>
      <c r="S34" s="12"/>
      <c r="T34" s="12"/>
      <c r="U34" s="141"/>
      <c r="V34" s="117"/>
    </row>
    <row r="35" spans="2:22" ht="15.75" thickBot="1" x14ac:dyDescent="0.3">
      <c r="B35" s="86">
        <v>5</v>
      </c>
      <c r="C35" s="282" t="s">
        <v>45</v>
      </c>
      <c r="D35" s="282"/>
      <c r="E35" s="282"/>
      <c r="F35" s="282"/>
      <c r="G35" s="282"/>
      <c r="H35" s="282"/>
      <c r="I35" s="282"/>
      <c r="J35" s="282"/>
      <c r="K35" s="282"/>
      <c r="L35" s="282"/>
      <c r="M35" s="282"/>
      <c r="N35" s="282"/>
      <c r="O35" s="282"/>
      <c r="P35" s="283"/>
      <c r="Q35" s="134">
        <f>SUM(S36:S39)/T35</f>
        <v>0</v>
      </c>
      <c r="R35" s="106">
        <v>1</v>
      </c>
      <c r="S35" s="24">
        <f>IF(R35&gt;0,SUM(S36:S39)/T35*R35/SUM(R10,R20,R24,R30,R35),0)</f>
        <v>0</v>
      </c>
      <c r="T35" s="24">
        <f>SUM(T36:T39)</f>
        <v>20</v>
      </c>
      <c r="U35" s="45"/>
      <c r="V35" s="116"/>
    </row>
    <row r="36" spans="2:22" x14ac:dyDescent="0.25">
      <c r="B36" s="87" t="s">
        <v>14</v>
      </c>
      <c r="C36" s="280" t="s">
        <v>46</v>
      </c>
      <c r="D36" s="280"/>
      <c r="E36" s="280"/>
      <c r="F36" s="280"/>
      <c r="G36" s="280"/>
      <c r="H36" s="280"/>
      <c r="I36" s="280"/>
      <c r="J36" s="280"/>
      <c r="K36" s="280"/>
      <c r="L36" s="280"/>
      <c r="M36" s="280"/>
      <c r="N36" s="280"/>
      <c r="O36" s="280"/>
      <c r="P36" s="281"/>
      <c r="Q36" s="100"/>
      <c r="R36" s="98">
        <v>1</v>
      </c>
      <c r="S36" s="11">
        <f>Q36*R36</f>
        <v>0</v>
      </c>
      <c r="T36" s="11">
        <f>5*R36</f>
        <v>5</v>
      </c>
      <c r="U36" s="175"/>
      <c r="V36" s="179"/>
    </row>
    <row r="37" spans="2:22" x14ac:dyDescent="0.25">
      <c r="B37" s="87" t="s">
        <v>16</v>
      </c>
      <c r="C37" s="280" t="s">
        <v>47</v>
      </c>
      <c r="D37" s="280"/>
      <c r="E37" s="280"/>
      <c r="F37" s="280"/>
      <c r="G37" s="280"/>
      <c r="H37" s="280"/>
      <c r="I37" s="280"/>
      <c r="J37" s="280"/>
      <c r="K37" s="280"/>
      <c r="L37" s="280"/>
      <c r="M37" s="280"/>
      <c r="N37" s="280"/>
      <c r="O37" s="280"/>
      <c r="P37" s="281"/>
      <c r="Q37" s="101"/>
      <c r="R37" s="99">
        <v>1</v>
      </c>
      <c r="S37" s="11">
        <f>Q37*R37</f>
        <v>0</v>
      </c>
      <c r="T37" s="11">
        <f>5*R37</f>
        <v>5</v>
      </c>
      <c r="U37" s="175"/>
      <c r="V37" s="179"/>
    </row>
    <row r="38" spans="2:22" ht="32.1" customHeight="1" x14ac:dyDescent="0.25">
      <c r="B38" s="87" t="s">
        <v>18</v>
      </c>
      <c r="C38" s="280" t="s">
        <v>48</v>
      </c>
      <c r="D38" s="280"/>
      <c r="E38" s="280"/>
      <c r="F38" s="280"/>
      <c r="G38" s="280"/>
      <c r="H38" s="280"/>
      <c r="I38" s="280"/>
      <c r="J38" s="280"/>
      <c r="K38" s="280"/>
      <c r="L38" s="280"/>
      <c r="M38" s="280"/>
      <c r="N38" s="280"/>
      <c r="O38" s="280"/>
      <c r="P38" s="281"/>
      <c r="Q38" s="102"/>
      <c r="R38" s="99">
        <v>1</v>
      </c>
      <c r="S38" s="11">
        <f>Q38*R38</f>
        <v>0</v>
      </c>
      <c r="T38" s="11">
        <f>5*R38</f>
        <v>5</v>
      </c>
      <c r="U38" s="175"/>
      <c r="V38" s="179"/>
    </row>
    <row r="39" spans="2:22" x14ac:dyDescent="0.25">
      <c r="B39" s="87" t="s">
        <v>20</v>
      </c>
      <c r="C39" s="284" t="s">
        <v>49</v>
      </c>
      <c r="D39" s="284"/>
      <c r="E39" s="284"/>
      <c r="F39" s="284"/>
      <c r="G39" s="284"/>
      <c r="H39" s="284"/>
      <c r="I39" s="284"/>
      <c r="J39" s="284"/>
      <c r="K39" s="284"/>
      <c r="L39" s="284"/>
      <c r="M39" s="284"/>
      <c r="N39" s="284"/>
      <c r="O39" s="284"/>
      <c r="P39" s="285"/>
      <c r="Q39" s="102"/>
      <c r="R39" s="99">
        <v>1</v>
      </c>
      <c r="S39" s="11">
        <f>Q39*R39</f>
        <v>0</v>
      </c>
      <c r="T39" s="11">
        <f>5*R39</f>
        <v>5</v>
      </c>
      <c r="U39" s="175"/>
      <c r="V39" s="179"/>
    </row>
    <row r="40" spans="2:22" ht="28.5" x14ac:dyDescent="0.25">
      <c r="B40" s="153"/>
      <c r="C40" s="154"/>
      <c r="D40" s="154"/>
      <c r="E40" s="154"/>
      <c r="F40" s="154"/>
      <c r="G40" s="154"/>
      <c r="H40" s="154"/>
      <c r="I40" s="154"/>
      <c r="J40" s="154"/>
      <c r="K40" s="154"/>
      <c r="L40" s="154"/>
      <c r="M40" s="154"/>
      <c r="N40" s="154"/>
      <c r="O40" s="154"/>
      <c r="P40" s="155" t="s">
        <v>50</v>
      </c>
      <c r="Q40" s="139">
        <f>S40</f>
        <v>0</v>
      </c>
      <c r="R40" s="125"/>
      <c r="S40" s="28">
        <f>SUM(S10,S20,S24,S30,S35)</f>
        <v>0</v>
      </c>
      <c r="T40" s="28">
        <f>SUM(T10,T20,T24,T30,T35)</f>
        <v>105</v>
      </c>
      <c r="U40" s="46"/>
      <c r="V40" s="118"/>
    </row>
    <row r="41" spans="2:22" hidden="1" x14ac:dyDescent="0.25">
      <c r="B41" s="219"/>
      <c r="C41" s="220"/>
      <c r="D41" s="220"/>
      <c r="E41" s="220"/>
      <c r="F41" s="220"/>
      <c r="G41" s="220"/>
      <c r="H41" s="220"/>
      <c r="I41" s="220"/>
      <c r="J41" s="220"/>
      <c r="K41" s="220"/>
      <c r="L41" s="220"/>
      <c r="M41" s="220"/>
      <c r="N41" s="220"/>
      <c r="O41" s="220"/>
      <c r="P41" s="221" t="s">
        <v>51</v>
      </c>
      <c r="Q41" s="135">
        <f>T40</f>
        <v>105</v>
      </c>
      <c r="R41" s="136"/>
      <c r="S41" s="14"/>
      <c r="T41" s="14"/>
      <c r="U41" s="142"/>
      <c r="V41" s="143"/>
    </row>
    <row r="42" spans="2:22" ht="8.1" customHeight="1" x14ac:dyDescent="0.25">
      <c r="B42" s="87"/>
      <c r="C42" s="212"/>
      <c r="D42" s="212"/>
      <c r="E42" s="212"/>
      <c r="F42" s="212"/>
      <c r="G42" s="212"/>
      <c r="H42" s="212"/>
      <c r="I42" s="212"/>
      <c r="J42" s="212"/>
      <c r="K42" s="212"/>
      <c r="L42" s="212"/>
      <c r="M42" s="212"/>
      <c r="N42" s="212"/>
      <c r="O42" s="212"/>
      <c r="P42" s="213"/>
      <c r="Q42" s="137"/>
      <c r="R42" s="17"/>
      <c r="S42" s="11"/>
      <c r="T42" s="11"/>
      <c r="U42" s="44"/>
      <c r="V42" s="115"/>
    </row>
    <row r="43" spans="2:22" x14ac:dyDescent="0.25">
      <c r="B43" s="222" t="s">
        <v>52</v>
      </c>
      <c r="C43" s="138"/>
      <c r="D43" s="223"/>
      <c r="E43" s="223"/>
      <c r="F43" s="223"/>
      <c r="G43" s="223"/>
      <c r="H43" s="223"/>
      <c r="I43" s="223"/>
      <c r="J43" s="223"/>
      <c r="K43" s="223"/>
      <c r="L43" s="223"/>
      <c r="M43" s="223"/>
      <c r="N43" s="223"/>
      <c r="O43" s="223"/>
      <c r="P43" s="223"/>
      <c r="Q43" s="138"/>
      <c r="R43" s="138"/>
      <c r="S43" s="20"/>
      <c r="T43" s="20"/>
      <c r="U43" s="144"/>
      <c r="V43" s="145"/>
    </row>
    <row r="44" spans="2:22" ht="48.95" customHeight="1" thickBot="1" x14ac:dyDescent="0.3">
      <c r="B44" s="314" t="s">
        <v>53</v>
      </c>
      <c r="C44" s="315"/>
      <c r="D44" s="315"/>
      <c r="E44" s="315"/>
      <c r="F44" s="315"/>
      <c r="G44" s="315"/>
      <c r="H44" s="315"/>
      <c r="I44" s="315"/>
      <c r="J44" s="315"/>
      <c r="K44" s="315"/>
      <c r="L44" s="315"/>
      <c r="M44" s="315"/>
      <c r="N44" s="315"/>
      <c r="O44" s="315"/>
      <c r="P44" s="315"/>
      <c r="Q44" s="127"/>
      <c r="R44" s="17"/>
      <c r="U44" s="48"/>
      <c r="V44" s="115"/>
    </row>
    <row r="45" spans="2:22" ht="15.75" thickBot="1" x14ac:dyDescent="0.3">
      <c r="B45" s="86">
        <v>1</v>
      </c>
      <c r="C45" s="282" t="s">
        <v>54</v>
      </c>
      <c r="D45" s="282"/>
      <c r="E45" s="282"/>
      <c r="F45" s="282"/>
      <c r="G45" s="282"/>
      <c r="H45" s="282"/>
      <c r="I45" s="282"/>
      <c r="J45" s="282"/>
      <c r="K45" s="282"/>
      <c r="L45" s="282"/>
      <c r="M45" s="282"/>
      <c r="N45" s="282"/>
      <c r="O45" s="282"/>
      <c r="P45" s="283"/>
      <c r="Q45" s="134">
        <f>SUM(S46:S48)/T45</f>
        <v>0</v>
      </c>
      <c r="R45" s="106">
        <v>1</v>
      </c>
      <c r="S45" s="24">
        <f>IF(R45&gt;0,SUM(S46:S48)/T45*R45/SUM(R45,R50,R57,R61,R65,R68),0)</f>
        <v>0</v>
      </c>
      <c r="T45" s="24">
        <f>SUM(T46:T48)</f>
        <v>15</v>
      </c>
      <c r="U45" s="45"/>
      <c r="V45" s="116"/>
    </row>
    <row r="46" spans="2:22" ht="30" customHeight="1" x14ac:dyDescent="0.25">
      <c r="B46" s="87" t="s">
        <v>14</v>
      </c>
      <c r="C46" s="280" t="s">
        <v>55</v>
      </c>
      <c r="D46" s="280"/>
      <c r="E46" s="280"/>
      <c r="F46" s="280"/>
      <c r="G46" s="280"/>
      <c r="H46" s="280"/>
      <c r="I46" s="280"/>
      <c r="J46" s="280"/>
      <c r="K46" s="280"/>
      <c r="L46" s="280"/>
      <c r="M46" s="280"/>
      <c r="N46" s="280"/>
      <c r="O46" s="280"/>
      <c r="P46" s="281"/>
      <c r="Q46" s="100"/>
      <c r="R46" s="98">
        <v>1</v>
      </c>
      <c r="S46" s="11">
        <f>Q46*R46</f>
        <v>0</v>
      </c>
      <c r="T46" s="11">
        <f>5*R46</f>
        <v>5</v>
      </c>
      <c r="U46" s="176"/>
      <c r="V46" s="179"/>
    </row>
    <row r="47" spans="2:22" ht="18" customHeight="1" x14ac:dyDescent="0.25">
      <c r="B47" s="87" t="s">
        <v>16</v>
      </c>
      <c r="C47" s="280" t="s">
        <v>56</v>
      </c>
      <c r="D47" s="280"/>
      <c r="E47" s="280"/>
      <c r="F47" s="280"/>
      <c r="G47" s="280"/>
      <c r="H47" s="280"/>
      <c r="I47" s="280"/>
      <c r="J47" s="280"/>
      <c r="K47" s="280"/>
      <c r="L47" s="280"/>
      <c r="M47" s="280"/>
      <c r="N47" s="280"/>
      <c r="O47" s="280"/>
      <c r="P47" s="281"/>
      <c r="Q47" s="101"/>
      <c r="R47" s="99">
        <v>1</v>
      </c>
      <c r="S47" s="11">
        <f>Q47*R47</f>
        <v>0</v>
      </c>
      <c r="T47" s="11">
        <f>5*R47</f>
        <v>5</v>
      </c>
      <c r="U47" s="176"/>
      <c r="V47" s="179"/>
    </row>
    <row r="48" spans="2:22" ht="18" customHeight="1" x14ac:dyDescent="0.25">
      <c r="B48" s="88" t="s">
        <v>18</v>
      </c>
      <c r="C48" s="284" t="s">
        <v>57</v>
      </c>
      <c r="D48" s="284"/>
      <c r="E48" s="284"/>
      <c r="F48" s="284"/>
      <c r="G48" s="284"/>
      <c r="H48" s="284"/>
      <c r="I48" s="284"/>
      <c r="J48" s="284"/>
      <c r="K48" s="284"/>
      <c r="L48" s="284"/>
      <c r="M48" s="284"/>
      <c r="N48" s="284"/>
      <c r="O48" s="284"/>
      <c r="P48" s="285"/>
      <c r="Q48" s="101"/>
      <c r="R48" s="99">
        <v>1</v>
      </c>
      <c r="S48" s="37">
        <f>Q48*R48</f>
        <v>0</v>
      </c>
      <c r="T48" s="37">
        <f>5*R48</f>
        <v>5</v>
      </c>
      <c r="U48" s="176"/>
      <c r="V48" s="179"/>
    </row>
    <row r="49" spans="2:22" ht="8.1" customHeight="1" thickBot="1" x14ac:dyDescent="0.3">
      <c r="B49" s="87"/>
      <c r="C49" s="205"/>
      <c r="D49" s="205"/>
      <c r="E49" s="205"/>
      <c r="F49" s="205"/>
      <c r="G49" s="205"/>
      <c r="H49" s="205"/>
      <c r="I49" s="205"/>
      <c r="J49" s="205"/>
      <c r="K49" s="205"/>
      <c r="L49" s="205"/>
      <c r="M49" s="205"/>
      <c r="N49" s="205"/>
      <c r="O49" s="205"/>
      <c r="P49" s="205"/>
      <c r="Q49" s="17"/>
      <c r="R49" s="17"/>
      <c r="S49" s="11"/>
      <c r="T49" s="11"/>
      <c r="U49" s="62"/>
      <c r="V49" s="115"/>
    </row>
    <row r="50" spans="2:22" ht="15.75" thickBot="1" x14ac:dyDescent="0.3">
      <c r="B50" s="86">
        <v>2</v>
      </c>
      <c r="C50" s="302" t="s">
        <v>72</v>
      </c>
      <c r="D50" s="302"/>
      <c r="E50" s="302"/>
      <c r="F50" s="302"/>
      <c r="G50" s="302"/>
      <c r="H50" s="302"/>
      <c r="I50" s="302"/>
      <c r="J50" s="302"/>
      <c r="K50" s="302"/>
      <c r="L50" s="302"/>
      <c r="M50" s="302"/>
      <c r="N50" s="302"/>
      <c r="O50" s="302"/>
      <c r="P50" s="303"/>
      <c r="Q50" s="134">
        <f>SUM(S51:S55)/T50</f>
        <v>0</v>
      </c>
      <c r="R50" s="106">
        <v>1</v>
      </c>
      <c r="S50" s="24">
        <f>IF(R50&gt;0,SUM(S51:S55)/T50*R50/SUM(R45,R50,R57,R61,R65,R68),0)</f>
        <v>0</v>
      </c>
      <c r="T50" s="24">
        <f>SUM(T51:T55)</f>
        <v>25</v>
      </c>
      <c r="U50" s="146"/>
      <c r="V50" s="116"/>
    </row>
    <row r="51" spans="2:22" x14ac:dyDescent="0.25">
      <c r="B51" s="87" t="s">
        <v>14</v>
      </c>
      <c r="C51" s="280" t="s">
        <v>59</v>
      </c>
      <c r="D51" s="280"/>
      <c r="E51" s="280"/>
      <c r="F51" s="280"/>
      <c r="G51" s="280"/>
      <c r="H51" s="280"/>
      <c r="I51" s="280"/>
      <c r="J51" s="280"/>
      <c r="K51" s="280"/>
      <c r="L51" s="280"/>
      <c r="M51" s="280"/>
      <c r="N51" s="280"/>
      <c r="O51" s="280"/>
      <c r="P51" s="281"/>
      <c r="Q51" s="100"/>
      <c r="R51" s="98">
        <v>1</v>
      </c>
      <c r="S51" s="11">
        <f>Q51*R51</f>
        <v>0</v>
      </c>
      <c r="T51" s="11">
        <f>5*R51</f>
        <v>5</v>
      </c>
      <c r="U51" s="176"/>
      <c r="V51" s="179"/>
    </row>
    <row r="52" spans="2:22" ht="15.95" customHeight="1" x14ac:dyDescent="0.25">
      <c r="B52" s="87" t="s">
        <v>16</v>
      </c>
      <c r="C52" s="280" t="s">
        <v>60</v>
      </c>
      <c r="D52" s="280"/>
      <c r="E52" s="280"/>
      <c r="F52" s="280"/>
      <c r="G52" s="280"/>
      <c r="H52" s="280"/>
      <c r="I52" s="280"/>
      <c r="J52" s="280"/>
      <c r="K52" s="280"/>
      <c r="L52" s="280"/>
      <c r="M52" s="280"/>
      <c r="N52" s="280"/>
      <c r="O52" s="280"/>
      <c r="P52" s="281"/>
      <c r="Q52" s="100"/>
      <c r="R52" s="99">
        <v>1</v>
      </c>
      <c r="S52" s="11">
        <f>Q52*R52</f>
        <v>0</v>
      </c>
      <c r="T52" s="11">
        <f>5*R52</f>
        <v>5</v>
      </c>
      <c r="U52" s="176"/>
      <c r="V52" s="179"/>
    </row>
    <row r="53" spans="2:22" x14ac:dyDescent="0.25">
      <c r="B53" s="87" t="s">
        <v>18</v>
      </c>
      <c r="C53" s="280" t="s">
        <v>61</v>
      </c>
      <c r="D53" s="280"/>
      <c r="E53" s="280"/>
      <c r="F53" s="280"/>
      <c r="G53" s="280"/>
      <c r="H53" s="280"/>
      <c r="I53" s="280"/>
      <c r="J53" s="280"/>
      <c r="K53" s="280"/>
      <c r="L53" s="280"/>
      <c r="M53" s="280"/>
      <c r="N53" s="280"/>
      <c r="O53" s="280"/>
      <c r="P53" s="281"/>
      <c r="Q53" s="100"/>
      <c r="R53" s="99">
        <v>1</v>
      </c>
      <c r="S53" s="11">
        <f>Q53*R53</f>
        <v>0</v>
      </c>
      <c r="T53" s="11">
        <f>5*R53</f>
        <v>5</v>
      </c>
      <c r="U53" s="176"/>
      <c r="V53" s="179"/>
    </row>
    <row r="54" spans="2:22" x14ac:dyDescent="0.25">
      <c r="B54" s="87" t="s">
        <v>20</v>
      </c>
      <c r="C54" s="280" t="s">
        <v>62</v>
      </c>
      <c r="D54" s="280"/>
      <c r="E54" s="280"/>
      <c r="F54" s="280"/>
      <c r="G54" s="280"/>
      <c r="H54" s="280"/>
      <c r="I54" s="280"/>
      <c r="J54" s="280"/>
      <c r="K54" s="280"/>
      <c r="L54" s="280"/>
      <c r="M54" s="280"/>
      <c r="N54" s="280"/>
      <c r="O54" s="280"/>
      <c r="P54" s="281"/>
      <c r="Q54" s="100"/>
      <c r="R54" s="99">
        <v>1</v>
      </c>
      <c r="S54" s="11">
        <f>Q54*R54</f>
        <v>0</v>
      </c>
      <c r="T54" s="11">
        <f>5*R54</f>
        <v>5</v>
      </c>
      <c r="U54" s="176"/>
      <c r="V54" s="179"/>
    </row>
    <row r="55" spans="2:22" x14ac:dyDescent="0.25">
      <c r="B55" s="88" t="s">
        <v>22</v>
      </c>
      <c r="C55" s="284" t="s">
        <v>63</v>
      </c>
      <c r="D55" s="284"/>
      <c r="E55" s="284"/>
      <c r="F55" s="284"/>
      <c r="G55" s="284"/>
      <c r="H55" s="284"/>
      <c r="I55" s="284"/>
      <c r="J55" s="284"/>
      <c r="K55" s="284"/>
      <c r="L55" s="284"/>
      <c r="M55" s="284"/>
      <c r="N55" s="284"/>
      <c r="O55" s="284"/>
      <c r="P55" s="285"/>
      <c r="Q55" s="101"/>
      <c r="R55" s="99">
        <v>1</v>
      </c>
      <c r="S55" s="37">
        <f>Q55*R55</f>
        <v>0</v>
      </c>
      <c r="T55" s="37">
        <f>5*R55</f>
        <v>5</v>
      </c>
      <c r="U55" s="176"/>
      <c r="V55" s="179"/>
    </row>
    <row r="56" spans="2:22" ht="8.1" customHeight="1" thickBot="1" x14ac:dyDescent="0.3">
      <c r="B56" s="87"/>
      <c r="C56" s="206"/>
      <c r="D56" s="206"/>
      <c r="E56" s="206"/>
      <c r="F56" s="206"/>
      <c r="G56" s="206"/>
      <c r="H56" s="206"/>
      <c r="I56" s="206"/>
      <c r="J56" s="206"/>
      <c r="K56" s="206"/>
      <c r="L56" s="206"/>
      <c r="M56" s="206"/>
      <c r="N56" s="206"/>
      <c r="O56" s="206"/>
      <c r="P56" s="206"/>
      <c r="Q56" s="17"/>
      <c r="R56" s="17"/>
      <c r="S56" s="11"/>
      <c r="T56" s="11"/>
      <c r="U56" s="62"/>
      <c r="V56" s="115"/>
    </row>
    <row r="57" spans="2:22" ht="15.75" thickBot="1" x14ac:dyDescent="0.3">
      <c r="B57" s="86">
        <v>3</v>
      </c>
      <c r="C57" s="282" t="s">
        <v>64</v>
      </c>
      <c r="D57" s="282"/>
      <c r="E57" s="282"/>
      <c r="F57" s="282"/>
      <c r="G57" s="282"/>
      <c r="H57" s="282"/>
      <c r="I57" s="282"/>
      <c r="J57" s="282"/>
      <c r="K57" s="282"/>
      <c r="L57" s="282"/>
      <c r="M57" s="282"/>
      <c r="N57" s="282"/>
      <c r="O57" s="282"/>
      <c r="P57" s="283"/>
      <c r="Q57" s="134">
        <f>SUM(S58:S59)/T57</f>
        <v>0</v>
      </c>
      <c r="R57" s="106">
        <v>1</v>
      </c>
      <c r="S57" s="24">
        <f>IF(R57&gt;0,SUM(S58:S59)/T57*R57/SUM(R45,R50,R57,R61,R65,R68),0)</f>
        <v>0</v>
      </c>
      <c r="T57" s="24">
        <f>SUM(T58:T59)</f>
        <v>10</v>
      </c>
      <c r="U57" s="146"/>
      <c r="V57" s="116"/>
    </row>
    <row r="58" spans="2:22" ht="30" customHeight="1" x14ac:dyDescent="0.25">
      <c r="B58" s="87" t="s">
        <v>14</v>
      </c>
      <c r="C58" s="280" t="s">
        <v>65</v>
      </c>
      <c r="D58" s="280"/>
      <c r="E58" s="280"/>
      <c r="F58" s="280"/>
      <c r="G58" s="280"/>
      <c r="H58" s="280"/>
      <c r="I58" s="280"/>
      <c r="J58" s="280"/>
      <c r="K58" s="280"/>
      <c r="L58" s="280"/>
      <c r="M58" s="280"/>
      <c r="N58" s="280"/>
      <c r="O58" s="280"/>
      <c r="P58" s="281"/>
      <c r="Q58" s="100"/>
      <c r="R58" s="98">
        <v>1</v>
      </c>
      <c r="S58" s="11">
        <f>Q58*R58</f>
        <v>0</v>
      </c>
      <c r="T58" s="11">
        <f>5*R58</f>
        <v>5</v>
      </c>
      <c r="U58" s="176"/>
      <c r="V58" s="179"/>
    </row>
    <row r="59" spans="2:22" x14ac:dyDescent="0.25">
      <c r="B59" s="88" t="s">
        <v>16</v>
      </c>
      <c r="C59" s="284" t="s">
        <v>66</v>
      </c>
      <c r="D59" s="284"/>
      <c r="E59" s="284"/>
      <c r="F59" s="284"/>
      <c r="G59" s="284"/>
      <c r="H59" s="284"/>
      <c r="I59" s="284"/>
      <c r="J59" s="284"/>
      <c r="K59" s="284"/>
      <c r="L59" s="284"/>
      <c r="M59" s="284"/>
      <c r="N59" s="284"/>
      <c r="O59" s="284"/>
      <c r="P59" s="285"/>
      <c r="Q59" s="101"/>
      <c r="R59" s="99">
        <v>1</v>
      </c>
      <c r="S59" s="37">
        <f>Q59*R59</f>
        <v>0</v>
      </c>
      <c r="T59" s="37">
        <f>5*R59</f>
        <v>5</v>
      </c>
      <c r="U59" s="176"/>
      <c r="V59" s="179"/>
    </row>
    <row r="60" spans="2:22" ht="8.1" customHeight="1" thickBot="1" x14ac:dyDescent="0.3">
      <c r="B60" s="87"/>
      <c r="C60" s="206"/>
      <c r="D60" s="206"/>
      <c r="E60" s="206"/>
      <c r="F60" s="206"/>
      <c r="G60" s="206"/>
      <c r="H60" s="206"/>
      <c r="I60" s="206"/>
      <c r="J60" s="206"/>
      <c r="K60" s="206"/>
      <c r="L60" s="206"/>
      <c r="M60" s="206"/>
      <c r="N60" s="206"/>
      <c r="O60" s="206"/>
      <c r="P60" s="206"/>
      <c r="Q60" s="17"/>
      <c r="R60" s="17"/>
      <c r="S60" s="11"/>
      <c r="T60" s="11"/>
      <c r="U60" s="62"/>
      <c r="V60" s="115"/>
    </row>
    <row r="61" spans="2:22" ht="15.75" thickBot="1" x14ac:dyDescent="0.3">
      <c r="B61" s="86">
        <v>4</v>
      </c>
      <c r="C61" s="282" t="s">
        <v>67</v>
      </c>
      <c r="D61" s="282"/>
      <c r="E61" s="282"/>
      <c r="F61" s="282"/>
      <c r="G61" s="282"/>
      <c r="H61" s="282"/>
      <c r="I61" s="282"/>
      <c r="J61" s="282"/>
      <c r="K61" s="282"/>
      <c r="L61" s="282"/>
      <c r="M61" s="282"/>
      <c r="N61" s="282"/>
      <c r="O61" s="282"/>
      <c r="P61" s="283"/>
      <c r="Q61" s="134">
        <f>SUM(S62:S63)/T61</f>
        <v>0</v>
      </c>
      <c r="R61" s="106">
        <v>1</v>
      </c>
      <c r="S61" s="24">
        <f>IF(R61&gt;0,SUM(S62:S63)/T61*R61/SUM(R45,R50,R57,R61,R65,R68),0)</f>
        <v>0</v>
      </c>
      <c r="T61" s="24">
        <f>SUM(T62:T63)</f>
        <v>10</v>
      </c>
      <c r="U61" s="146"/>
      <c r="V61" s="116"/>
    </row>
    <row r="62" spans="2:22" ht="20.100000000000001" customHeight="1" x14ac:dyDescent="0.25">
      <c r="B62" s="87" t="s">
        <v>14</v>
      </c>
      <c r="C62" s="280" t="s">
        <v>68</v>
      </c>
      <c r="D62" s="280"/>
      <c r="E62" s="280"/>
      <c r="F62" s="280"/>
      <c r="G62" s="280"/>
      <c r="H62" s="280"/>
      <c r="I62" s="280"/>
      <c r="J62" s="280"/>
      <c r="K62" s="280"/>
      <c r="L62" s="280"/>
      <c r="M62" s="280"/>
      <c r="N62" s="280"/>
      <c r="O62" s="280"/>
      <c r="P62" s="281"/>
      <c r="Q62" s="100"/>
      <c r="R62" s="98">
        <v>1</v>
      </c>
      <c r="S62" s="11">
        <f>Q62*R62</f>
        <v>0</v>
      </c>
      <c r="T62" s="11">
        <f>5*R62</f>
        <v>5</v>
      </c>
      <c r="U62" s="176"/>
      <c r="V62" s="179"/>
    </row>
    <row r="63" spans="2:22" x14ac:dyDescent="0.25">
      <c r="B63" s="88" t="s">
        <v>16</v>
      </c>
      <c r="C63" s="284" t="s">
        <v>69</v>
      </c>
      <c r="D63" s="284"/>
      <c r="E63" s="284"/>
      <c r="F63" s="284"/>
      <c r="G63" s="284"/>
      <c r="H63" s="284"/>
      <c r="I63" s="284"/>
      <c r="J63" s="284"/>
      <c r="K63" s="284"/>
      <c r="L63" s="284"/>
      <c r="M63" s="284"/>
      <c r="N63" s="284"/>
      <c r="O63" s="284"/>
      <c r="P63" s="285"/>
      <c r="Q63" s="101"/>
      <c r="R63" s="99">
        <v>1</v>
      </c>
      <c r="S63" s="37">
        <f>Q63*R63</f>
        <v>0</v>
      </c>
      <c r="T63" s="37">
        <f>5*R63</f>
        <v>5</v>
      </c>
      <c r="U63" s="176"/>
      <c r="V63" s="179"/>
    </row>
    <row r="64" spans="2:22" ht="20.100000000000001" customHeight="1" thickBot="1" x14ac:dyDescent="0.3">
      <c r="B64" s="87"/>
      <c r="C64" s="205"/>
      <c r="D64" s="205"/>
      <c r="E64" s="205"/>
      <c r="F64" s="205"/>
      <c r="G64" s="205"/>
      <c r="H64" s="205"/>
      <c r="I64" s="205"/>
      <c r="J64" s="205"/>
      <c r="K64" s="205"/>
      <c r="L64" s="205"/>
      <c r="M64" s="205"/>
      <c r="N64" s="205"/>
      <c r="O64" s="205"/>
      <c r="P64" s="205"/>
      <c r="Q64" s="17"/>
      <c r="R64" s="17"/>
      <c r="S64" s="11"/>
      <c r="T64" s="11"/>
      <c r="U64" s="62"/>
      <c r="V64" s="115"/>
    </row>
    <row r="65" spans="2:22" ht="15.75" thickBot="1" x14ac:dyDescent="0.3">
      <c r="B65" s="86">
        <v>5</v>
      </c>
      <c r="C65" s="282" t="s">
        <v>70</v>
      </c>
      <c r="D65" s="282"/>
      <c r="E65" s="282"/>
      <c r="F65" s="282"/>
      <c r="G65" s="282"/>
      <c r="H65" s="282"/>
      <c r="I65" s="282"/>
      <c r="J65" s="282"/>
      <c r="K65" s="282"/>
      <c r="L65" s="282"/>
      <c r="M65" s="282"/>
      <c r="N65" s="282"/>
      <c r="O65" s="282"/>
      <c r="P65" s="283"/>
      <c r="Q65" s="134">
        <f>SUM(S66)/T65</f>
        <v>0</v>
      </c>
      <c r="R65" s="106">
        <v>1</v>
      </c>
      <c r="S65" s="24">
        <f>IF(R65&gt;0,SUM(S66)/T65*R65/SUM(R45,R50,R57,R61,R65,R68),0)</f>
        <v>0</v>
      </c>
      <c r="T65" s="24">
        <f>SUM(T66)</f>
        <v>5</v>
      </c>
      <c r="U65" s="146"/>
      <c r="V65" s="116"/>
    </row>
    <row r="66" spans="2:22" ht="29.1" customHeight="1" x14ac:dyDescent="0.25">
      <c r="B66" s="88" t="s">
        <v>14</v>
      </c>
      <c r="C66" s="284" t="s">
        <v>71</v>
      </c>
      <c r="D66" s="284"/>
      <c r="E66" s="284"/>
      <c r="F66" s="284"/>
      <c r="G66" s="284"/>
      <c r="H66" s="284"/>
      <c r="I66" s="284"/>
      <c r="J66" s="284"/>
      <c r="K66" s="284"/>
      <c r="L66" s="284"/>
      <c r="M66" s="284"/>
      <c r="N66" s="284"/>
      <c r="O66" s="284"/>
      <c r="P66" s="285"/>
      <c r="Q66" s="101"/>
      <c r="R66" s="98">
        <v>1</v>
      </c>
      <c r="S66" s="37">
        <f>Q66*R66</f>
        <v>0</v>
      </c>
      <c r="T66" s="37">
        <f>5*R66</f>
        <v>5</v>
      </c>
      <c r="U66" s="176"/>
      <c r="V66" s="179"/>
    </row>
    <row r="67" spans="2:22" ht="8.1" customHeight="1" thickBot="1" x14ac:dyDescent="0.3">
      <c r="B67" s="87"/>
      <c r="C67" s="205"/>
      <c r="D67" s="205"/>
      <c r="E67" s="205"/>
      <c r="F67" s="205"/>
      <c r="G67" s="205"/>
      <c r="H67" s="205"/>
      <c r="I67" s="205"/>
      <c r="J67" s="205"/>
      <c r="K67" s="205"/>
      <c r="L67" s="205"/>
      <c r="M67" s="205"/>
      <c r="N67" s="205"/>
      <c r="O67" s="205"/>
      <c r="P67" s="205"/>
      <c r="Q67" s="17"/>
      <c r="R67" s="17"/>
      <c r="S67" s="11"/>
      <c r="T67" s="11"/>
      <c r="U67" s="62"/>
      <c r="V67" s="115"/>
    </row>
    <row r="68" spans="2:22" ht="15.75" thickBot="1" x14ac:dyDescent="0.3">
      <c r="B68" s="86">
        <v>6</v>
      </c>
      <c r="C68" s="302" t="s">
        <v>58</v>
      </c>
      <c r="D68" s="302"/>
      <c r="E68" s="302"/>
      <c r="F68" s="302"/>
      <c r="G68" s="302"/>
      <c r="H68" s="302"/>
      <c r="I68" s="302"/>
      <c r="J68" s="302"/>
      <c r="K68" s="302"/>
      <c r="L68" s="302"/>
      <c r="M68" s="302"/>
      <c r="N68" s="302"/>
      <c r="O68" s="302"/>
      <c r="P68" s="303"/>
      <c r="Q68" s="134">
        <f>SUM(S69:S71)/T68</f>
        <v>0</v>
      </c>
      <c r="R68" s="106">
        <v>1</v>
      </c>
      <c r="S68" s="24">
        <f>IF(R68&gt;0,SUM(S69:S71)/T68*R68/SUM(R45,R50,R57,R61,R65,R68),0)</f>
        <v>0</v>
      </c>
      <c r="T68" s="24">
        <f>SUM(T69:T71)</f>
        <v>15</v>
      </c>
      <c r="U68" s="146"/>
      <c r="V68" s="116"/>
    </row>
    <row r="69" spans="2:22" x14ac:dyDescent="0.25">
      <c r="B69" s="87" t="s">
        <v>14</v>
      </c>
      <c r="C69" s="280" t="s">
        <v>73</v>
      </c>
      <c r="D69" s="280"/>
      <c r="E69" s="280"/>
      <c r="F69" s="280"/>
      <c r="G69" s="280"/>
      <c r="H69" s="280"/>
      <c r="I69" s="280"/>
      <c r="J69" s="280"/>
      <c r="K69" s="280"/>
      <c r="L69" s="280"/>
      <c r="M69" s="280"/>
      <c r="N69" s="280"/>
      <c r="O69" s="280"/>
      <c r="P69" s="281"/>
      <c r="Q69" s="100"/>
      <c r="R69" s="98">
        <v>1</v>
      </c>
      <c r="S69" s="11">
        <f>Q69*R69</f>
        <v>0</v>
      </c>
      <c r="T69" s="11">
        <f>5*R69</f>
        <v>5</v>
      </c>
      <c r="U69" s="176"/>
      <c r="V69" s="179"/>
    </row>
    <row r="70" spans="2:22" x14ac:dyDescent="0.25">
      <c r="B70" s="87" t="s">
        <v>16</v>
      </c>
      <c r="C70" s="280" t="s">
        <v>74</v>
      </c>
      <c r="D70" s="280"/>
      <c r="E70" s="280"/>
      <c r="F70" s="280"/>
      <c r="G70" s="280"/>
      <c r="H70" s="280"/>
      <c r="I70" s="280"/>
      <c r="J70" s="280"/>
      <c r="K70" s="280"/>
      <c r="L70" s="280"/>
      <c r="M70" s="280"/>
      <c r="N70" s="280"/>
      <c r="O70" s="280"/>
      <c r="P70" s="281"/>
      <c r="Q70" s="100"/>
      <c r="R70" s="99">
        <v>1</v>
      </c>
      <c r="S70" s="11">
        <f>Q70*R70</f>
        <v>0</v>
      </c>
      <c r="T70" s="11">
        <f>5*R70</f>
        <v>5</v>
      </c>
      <c r="U70" s="176"/>
      <c r="V70" s="179"/>
    </row>
    <row r="71" spans="2:22" x14ac:dyDescent="0.25">
      <c r="B71" s="87" t="s">
        <v>18</v>
      </c>
      <c r="C71" s="284" t="s">
        <v>75</v>
      </c>
      <c r="D71" s="284"/>
      <c r="E71" s="284"/>
      <c r="F71" s="284"/>
      <c r="G71" s="284"/>
      <c r="H71" s="284"/>
      <c r="I71" s="284"/>
      <c r="J71" s="284"/>
      <c r="K71" s="284"/>
      <c r="L71" s="284"/>
      <c r="M71" s="284"/>
      <c r="N71" s="284"/>
      <c r="O71" s="284"/>
      <c r="P71" s="285"/>
      <c r="Q71" s="102"/>
      <c r="R71" s="99">
        <v>1</v>
      </c>
      <c r="S71" s="11">
        <f>Q71*R71</f>
        <v>0</v>
      </c>
      <c r="T71" s="11">
        <f>5*R71</f>
        <v>5</v>
      </c>
      <c r="U71" s="177"/>
      <c r="V71" s="178"/>
    </row>
    <row r="72" spans="2:22" ht="28.5" x14ac:dyDescent="0.25">
      <c r="B72" s="148"/>
      <c r="C72" s="150"/>
      <c r="D72" s="151"/>
      <c r="E72" s="151"/>
      <c r="F72" s="151"/>
      <c r="G72" s="151"/>
      <c r="H72" s="151"/>
      <c r="I72" s="151"/>
      <c r="J72" s="151"/>
      <c r="K72" s="151"/>
      <c r="L72" s="151"/>
      <c r="M72" s="151"/>
      <c r="N72" s="151"/>
      <c r="O72" s="151"/>
      <c r="P72" s="152" t="s">
        <v>50</v>
      </c>
      <c r="Q72" s="139">
        <f>S72</f>
        <v>0</v>
      </c>
      <c r="R72" s="125"/>
      <c r="S72" s="28">
        <f>SUM(S45,S50,S57,S61,S65,S68)</f>
        <v>0</v>
      </c>
      <c r="T72" s="28">
        <f>SUM(T45,T50,T57,T61,T65,T68)</f>
        <v>80</v>
      </c>
      <c r="U72" s="28"/>
      <c r="V72" s="76"/>
    </row>
    <row r="73" spans="2:22" hidden="1" x14ac:dyDescent="0.25">
      <c r="B73" s="90"/>
      <c r="C73" s="29"/>
      <c r="D73" s="23"/>
      <c r="E73" s="23"/>
      <c r="F73" s="23"/>
      <c r="G73" s="23"/>
      <c r="H73" s="23"/>
      <c r="I73" s="23"/>
      <c r="J73" s="23"/>
      <c r="K73" s="23"/>
      <c r="L73" s="23"/>
      <c r="M73" s="23"/>
      <c r="N73" s="23"/>
      <c r="O73" s="23"/>
      <c r="P73" s="30" t="s">
        <v>51</v>
      </c>
      <c r="Q73" s="128">
        <f>T72</f>
        <v>80</v>
      </c>
      <c r="R73" s="129"/>
      <c r="S73" s="24"/>
      <c r="T73" s="24"/>
      <c r="U73" s="24"/>
      <c r="V73" s="74"/>
    </row>
    <row r="74" spans="2:22" ht="8.1" customHeight="1" thickBot="1" x14ac:dyDescent="0.3">
      <c r="B74" s="79"/>
      <c r="Q74" s="17"/>
      <c r="R74" s="17"/>
      <c r="V74" s="69"/>
    </row>
    <row r="75" spans="2:22" ht="15.75" thickBot="1" x14ac:dyDescent="0.3">
      <c r="B75" s="80"/>
      <c r="C75" s="81"/>
      <c r="D75" s="82"/>
      <c r="E75" s="82"/>
      <c r="F75" s="82"/>
      <c r="G75" s="82"/>
      <c r="H75" s="82"/>
      <c r="I75" s="82"/>
      <c r="J75" s="82"/>
      <c r="K75" s="82"/>
      <c r="L75" s="82"/>
      <c r="M75" s="82"/>
      <c r="N75" s="82"/>
      <c r="O75" s="290" t="s">
        <v>130</v>
      </c>
      <c r="P75" s="291"/>
      <c r="Q75" s="140">
        <f>AVERAGE(Q72,Q40)</f>
        <v>0</v>
      </c>
      <c r="R75" s="96"/>
      <c r="S75" s="82"/>
      <c r="T75" s="82"/>
      <c r="U75" s="82"/>
      <c r="V75" s="85"/>
    </row>
    <row r="76" spans="2:22" ht="8.1" customHeight="1" thickBot="1" x14ac:dyDescent="0.3"/>
    <row r="77" spans="2:22" x14ac:dyDescent="0.25">
      <c r="B77" s="311" t="s">
        <v>76</v>
      </c>
      <c r="C77" s="312"/>
      <c r="D77" s="312"/>
      <c r="E77" s="313"/>
      <c r="F77" s="309"/>
      <c r="G77" s="309"/>
      <c r="H77" s="310"/>
    </row>
    <row r="78" spans="2:22" x14ac:dyDescent="0.25">
      <c r="B78" s="296" t="s">
        <v>77</v>
      </c>
      <c r="C78" s="297"/>
      <c r="D78" s="297"/>
      <c r="E78" s="298"/>
      <c r="F78" s="292"/>
      <c r="G78" s="292"/>
      <c r="H78" s="293"/>
    </row>
    <row r="79" spans="2:22" x14ac:dyDescent="0.25">
      <c r="B79" s="296" t="s">
        <v>78</v>
      </c>
      <c r="C79" s="297"/>
      <c r="D79" s="297"/>
      <c r="E79" s="298"/>
      <c r="F79" s="292"/>
      <c r="G79" s="292"/>
      <c r="H79" s="293"/>
    </row>
    <row r="80" spans="2:22" ht="15.75" thickBot="1" x14ac:dyDescent="0.3">
      <c r="B80" s="299" t="s">
        <v>79</v>
      </c>
      <c r="C80" s="300"/>
      <c r="D80" s="300"/>
      <c r="E80" s="301"/>
      <c r="F80" s="294"/>
      <c r="G80" s="294"/>
      <c r="H80" s="295"/>
    </row>
  </sheetData>
  <protectedRanges>
    <protectedRange algorithmName="SHA-512" hashValue="p8I1laLpGjO7AUAFPyGXr7lF4n3ZNkAU+y+EPdO9BBwRoQ7TTpCYFLgWPftXJd+A3hg0A75Ze/BnScjav7wv9Q==" saltValue="EkE4Mzhi1k42x2xpPovbQg==" spinCount="100000" sqref="Q19 Q23 Q29 Q34 Q46:Q49 Q51:Q56 Q58:Q60 Q62:Q64 Q66:Q67 Q69:Q71 R45:R71 O4 R10:R39" name="Range1"/>
    <protectedRange algorithmName="SHA-512" hashValue="5kLxYxFi3UxkTY6cRnCwq7MFnqzzsfyVa9kubkfHwZhJdh3F2+9N7gvR8BXts2ZvwRDldv40/wM3mz5B2fEHHQ==" saltValue="utWnGIktpZBzPHi+ruXxaA==" spinCount="100000" sqref="Q11:Q18" name="Range1_1"/>
    <protectedRange algorithmName="SHA-512" hashValue="5kLxYxFi3UxkTY6cRnCwq7MFnqzzsfyVa9kubkfHwZhJdh3F2+9N7gvR8BXts2ZvwRDldv40/wM3mz5B2fEHHQ==" saltValue="utWnGIktpZBzPHi+ruXxaA==" spinCount="100000" sqref="Q21:Q22" name="Range1_2"/>
    <protectedRange algorithmName="SHA-512" hashValue="5kLxYxFi3UxkTY6cRnCwq7MFnqzzsfyVa9kubkfHwZhJdh3F2+9N7gvR8BXts2ZvwRDldv40/wM3mz5B2fEHHQ==" saltValue="utWnGIktpZBzPHi+ruXxaA==" spinCount="100000" sqref="Q25:Q28" name="Range1_3"/>
    <protectedRange algorithmName="SHA-512" hashValue="5kLxYxFi3UxkTY6cRnCwq7MFnqzzsfyVa9kubkfHwZhJdh3F2+9N7gvR8BXts2ZvwRDldv40/wM3mz5B2fEHHQ==" saltValue="utWnGIktpZBzPHi+ruXxaA==" spinCount="100000" sqref="Q31:Q33" name="Range1_4"/>
    <protectedRange algorithmName="SHA-512" hashValue="5kLxYxFi3UxkTY6cRnCwq7MFnqzzsfyVa9kubkfHwZhJdh3F2+9N7gvR8BXts2ZvwRDldv40/wM3mz5B2fEHHQ==" saltValue="utWnGIktpZBzPHi+ruXxaA==" spinCount="100000" sqref="Q36:Q39" name="Range1_5"/>
  </protectedRanges>
  <mergeCells count="62">
    <mergeCell ref="C50:P50"/>
    <mergeCell ref="B2:R2"/>
    <mergeCell ref="B7:P7"/>
    <mergeCell ref="C63:P63"/>
    <mergeCell ref="F77:H77"/>
    <mergeCell ref="B77:E77"/>
    <mergeCell ref="C62:P62"/>
    <mergeCell ref="B44:P44"/>
    <mergeCell ref="C46:P46"/>
    <mergeCell ref="B9:Q9"/>
    <mergeCell ref="C33:P33"/>
    <mergeCell ref="C51:P51"/>
    <mergeCell ref="C52:P52"/>
    <mergeCell ref="C53:P53"/>
    <mergeCell ref="C54:P54"/>
    <mergeCell ref="C55:P55"/>
    <mergeCell ref="C66:P66"/>
    <mergeCell ref="F78:H78"/>
    <mergeCell ref="F79:H79"/>
    <mergeCell ref="F80:H80"/>
    <mergeCell ref="B78:E78"/>
    <mergeCell ref="B79:E79"/>
    <mergeCell ref="B80:E80"/>
    <mergeCell ref="C68:P68"/>
    <mergeCell ref="B4:M5"/>
    <mergeCell ref="O75:P75"/>
    <mergeCell ref="C69:P69"/>
    <mergeCell ref="C70:P70"/>
    <mergeCell ref="C71:P71"/>
    <mergeCell ref="C65:P65"/>
    <mergeCell ref="C61:P61"/>
    <mergeCell ref="C57:P57"/>
    <mergeCell ref="C58:P58"/>
    <mergeCell ref="C59:P59"/>
    <mergeCell ref="C39:P39"/>
    <mergeCell ref="C38:P38"/>
    <mergeCell ref="C37:P37"/>
    <mergeCell ref="C45:P45"/>
    <mergeCell ref="C47:P47"/>
    <mergeCell ref="C48:P48"/>
    <mergeCell ref="C10:P10"/>
    <mergeCell ref="C11:P11"/>
    <mergeCell ref="C12:P12"/>
    <mergeCell ref="C13:P13"/>
    <mergeCell ref="C22:P22"/>
    <mergeCell ref="C21:P21"/>
    <mergeCell ref="C14:P14"/>
    <mergeCell ref="C15:P15"/>
    <mergeCell ref="C16:P16"/>
    <mergeCell ref="C17:P17"/>
    <mergeCell ref="C18:P18"/>
    <mergeCell ref="C36:P36"/>
    <mergeCell ref="C35:P35"/>
    <mergeCell ref="C20:P20"/>
    <mergeCell ref="C32:P32"/>
    <mergeCell ref="C31:P31"/>
    <mergeCell ref="C28:P28"/>
    <mergeCell ref="C24:P24"/>
    <mergeCell ref="C30:P30"/>
    <mergeCell ref="C27:P27"/>
    <mergeCell ref="C26:P26"/>
    <mergeCell ref="C25:P25"/>
  </mergeCells>
  <conditionalFormatting sqref="O5">
    <cfRule type="expression" dxfId="5" priority="1">
      <formula>$O$5&lt;$O$4</formula>
    </cfRule>
    <cfRule type="expression" dxfId="4" priority="2">
      <formula>$O$5&gt;=$O$4</formula>
    </cfRule>
  </conditionalFormatting>
  <dataValidations count="1">
    <dataValidation type="decimal" allowBlank="1" showInputMessage="1" showErrorMessage="1" error="Please enter a value between 0% and 100%." promptTitle="Minimum Acceptable Score" prompt="Please enter a value between 0% and 100%." sqref="O4" xr:uid="{C0E7729B-164F-A748-9F67-08FF407E0CC7}">
      <formula1>0</formula1>
      <formula2>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9249FE4-6977-4363-B70C-9C0270BB58BC}">
          <x14:formula1>
            <xm:f>'Drop Down Menus'!$B$46:$B$52</xm:f>
          </x14:formula1>
          <xm:sqref>R49 R56 R60 R64 R67</xm:sqref>
        </x14:dataValidation>
        <x14:dataValidation type="list" allowBlank="1" showInputMessage="1" xr:uid="{8C6F7188-4499-4EF1-8495-C63BBABEA379}">
          <x14:formula1>
            <xm:f>'Drop Down Menus'!$B$9:$B$14</xm:f>
          </x14:formula1>
          <xm:sqref>R19 R23 R29 R34</xm:sqref>
        </x14:dataValidation>
        <x14:dataValidation type="list" allowBlank="1" showErrorMessage="1" xr:uid="{DAFEB50B-BFFB-6942-BDA8-AC16A9E7F863}">
          <x14:formula1>
            <xm:f>'Drop Down Menus'!$D$9:$D$14</xm:f>
          </x14:formula1>
          <xm:sqref>Q69:Q71 Q66 Q62:Q63 Q58:Q59 Q51:Q55 Q46:Q48 Q36:Q39 Q31:Q33 Q25:Q28 Q21:Q22 Q11:Q18</xm:sqref>
        </x14:dataValidation>
        <x14:dataValidation type="list" allowBlank="1" promptTitle="Priority Level for Factor" prompt="Please select a priority level between 0% and 100% for each question. Scores for questions with a 0% priority level are not factored into the final analysis while scores for questions with 100% priority levels are fully factored into the final analysis." xr:uid="{18712205-29F9-0A4A-8EB7-B73730E83644}">
          <x14:formula1>
            <xm:f>'Drop Down Menus'!$B$9:$B$14</xm:f>
          </x14:formula1>
          <xm:sqref>R68:R71 R65:R66 R61:R63 R57:R59 R50:R55 R45:R48 R35:R39 R30:R33 R24:R28 R20:R22 R10:R18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EC15-1CA4-41E9-AD24-194E70BACCE2}">
  <sheetPr>
    <tabColor rgb="FF4261AC"/>
  </sheetPr>
  <dimension ref="B1:AC77"/>
  <sheetViews>
    <sheetView zoomScale="90" zoomScaleNormal="90" workbookViewId="0">
      <pane ySplit="7" topLeftCell="A10" activePane="bottomLeft" state="frozen"/>
      <selection pane="bottomLeft" activeCell="A13" sqref="A13"/>
    </sheetView>
  </sheetViews>
  <sheetFormatPr defaultColWidth="8.85546875" defaultRowHeight="15" x14ac:dyDescent="0.25"/>
  <cols>
    <col min="1" max="1" width="2.7109375" style="4" customWidth="1"/>
    <col min="2" max="2" width="8.85546875" style="4" customWidth="1"/>
    <col min="3" max="3" width="6.85546875" style="3" customWidth="1"/>
    <col min="4" max="13" width="6.85546875" style="4" customWidth="1"/>
    <col min="14" max="14" width="17.140625" style="4" bestFit="1" customWidth="1"/>
    <col min="15" max="15" width="6.28515625" style="4" customWidth="1"/>
    <col min="16" max="16" width="14.42578125" style="4" bestFit="1" customWidth="1"/>
    <col min="17" max="17" width="10.85546875" style="3" customWidth="1"/>
    <col min="18" max="18" width="18.7109375" style="3" bestFit="1" customWidth="1"/>
    <col min="19" max="19" width="15.140625" style="4" hidden="1" customWidth="1"/>
    <col min="20" max="20" width="19" style="4" hidden="1" customWidth="1"/>
    <col min="21" max="21" width="94.42578125" style="4" customWidth="1"/>
    <col min="22" max="22" width="37.42578125" style="4" bestFit="1" customWidth="1"/>
    <col min="23" max="29" width="8.85546875" style="33"/>
    <col min="30" max="16384" width="8.85546875" style="4"/>
  </cols>
  <sheetData>
    <row r="1" spans="2:22" ht="15.75" thickBot="1" x14ac:dyDescent="0.3"/>
    <row r="2" spans="2:22" ht="105.6" customHeight="1" thickBot="1" x14ac:dyDescent="0.3">
      <c r="B2" s="304" t="s">
        <v>127</v>
      </c>
      <c r="C2" s="305"/>
      <c r="D2" s="305"/>
      <c r="E2" s="305"/>
      <c r="F2" s="305"/>
      <c r="G2" s="305"/>
      <c r="H2" s="305"/>
      <c r="I2" s="305"/>
      <c r="J2" s="305"/>
      <c r="K2" s="305"/>
      <c r="L2" s="305"/>
      <c r="M2" s="305"/>
      <c r="N2" s="305"/>
      <c r="O2" s="305"/>
      <c r="P2" s="305"/>
      <c r="Q2" s="305"/>
      <c r="R2" s="306"/>
      <c r="S2" s="161"/>
      <c r="T2" s="161"/>
      <c r="U2" s="168"/>
      <c r="V2" s="169"/>
    </row>
    <row r="3" spans="2:22" ht="5.0999999999999996" customHeight="1" thickBot="1" x14ac:dyDescent="0.3">
      <c r="B3" s="68"/>
      <c r="V3" s="69"/>
    </row>
    <row r="4" spans="2:22" ht="15.75" thickBot="1" x14ac:dyDescent="0.3">
      <c r="B4" s="286" t="s">
        <v>131</v>
      </c>
      <c r="C4" s="287"/>
      <c r="D4" s="287"/>
      <c r="E4" s="287"/>
      <c r="F4" s="287"/>
      <c r="G4" s="287"/>
      <c r="H4" s="287"/>
      <c r="I4" s="287"/>
      <c r="J4" s="287"/>
      <c r="K4" s="287"/>
      <c r="L4" s="287"/>
      <c r="M4" s="287"/>
      <c r="N4" s="159" t="s">
        <v>0</v>
      </c>
      <c r="O4" s="160"/>
      <c r="Q4" s="4"/>
      <c r="V4" s="69"/>
    </row>
    <row r="5" spans="2:22" ht="15.95" customHeight="1" thickBot="1" x14ac:dyDescent="0.3">
      <c r="B5" s="288"/>
      <c r="C5" s="289"/>
      <c r="D5" s="289"/>
      <c r="E5" s="289"/>
      <c r="F5" s="289"/>
      <c r="G5" s="289"/>
      <c r="H5" s="289"/>
      <c r="I5" s="289"/>
      <c r="J5" s="289"/>
      <c r="K5" s="289"/>
      <c r="L5" s="289"/>
      <c r="M5" s="289"/>
      <c r="N5" s="159" t="s">
        <v>129</v>
      </c>
      <c r="O5" s="182">
        <f>Q71</f>
        <v>0</v>
      </c>
      <c r="V5" s="69"/>
    </row>
    <row r="6" spans="2:22" ht="6" customHeight="1" thickBot="1" x14ac:dyDescent="0.3">
      <c r="B6" s="70"/>
      <c r="C6" s="6"/>
      <c r="D6" s="5"/>
      <c r="E6" s="5"/>
      <c r="F6" s="5"/>
      <c r="G6" s="5"/>
      <c r="H6" s="5"/>
      <c r="I6" s="5"/>
      <c r="J6" s="5"/>
      <c r="K6" s="5"/>
      <c r="L6" s="5"/>
      <c r="M6" s="5"/>
      <c r="N6" s="5"/>
      <c r="O6" s="5"/>
      <c r="P6" s="5"/>
      <c r="Q6" s="6"/>
      <c r="R6" s="6"/>
      <c r="S6" s="5"/>
      <c r="T6" s="5"/>
      <c r="U6" s="5"/>
      <c r="V6" s="71"/>
    </row>
    <row r="7" spans="2:22" s="2" customFormat="1" ht="29.25" thickTop="1" x14ac:dyDescent="0.25">
      <c r="B7" s="307" t="s">
        <v>1</v>
      </c>
      <c r="C7" s="308"/>
      <c r="D7" s="308"/>
      <c r="E7" s="308"/>
      <c r="F7" s="308"/>
      <c r="G7" s="308"/>
      <c r="H7" s="308"/>
      <c r="I7" s="308"/>
      <c r="J7" s="308"/>
      <c r="K7" s="308"/>
      <c r="L7" s="308"/>
      <c r="M7" s="308"/>
      <c r="N7" s="308"/>
      <c r="O7" s="308"/>
      <c r="P7" s="308"/>
      <c r="Q7" s="157" t="s">
        <v>2</v>
      </c>
      <c r="R7" s="157" t="s">
        <v>3</v>
      </c>
      <c r="S7" s="174" t="s">
        <v>4</v>
      </c>
      <c r="T7" s="174" t="s">
        <v>5</v>
      </c>
      <c r="U7" s="174" t="s">
        <v>6</v>
      </c>
      <c r="V7" s="113" t="s">
        <v>7</v>
      </c>
    </row>
    <row r="8" spans="2:22" x14ac:dyDescent="0.25">
      <c r="B8" s="216" t="s">
        <v>8</v>
      </c>
      <c r="C8" s="7"/>
      <c r="D8" s="8"/>
      <c r="E8" s="8"/>
      <c r="F8" s="8"/>
      <c r="G8" s="8"/>
      <c r="H8" s="8"/>
      <c r="I8" s="8"/>
      <c r="J8" s="8"/>
      <c r="K8" s="8"/>
      <c r="L8" s="8"/>
      <c r="M8" s="8"/>
      <c r="N8" s="8"/>
      <c r="O8" s="8"/>
      <c r="P8" s="8"/>
      <c r="Q8" s="7"/>
      <c r="R8" s="7"/>
      <c r="S8" s="8"/>
      <c r="T8" s="8"/>
      <c r="U8" s="8"/>
      <c r="V8" s="73"/>
    </row>
    <row r="9" spans="2:22" ht="44.45" customHeight="1" thickBot="1" x14ac:dyDescent="0.3">
      <c r="B9" s="314" t="s">
        <v>9</v>
      </c>
      <c r="C9" s="315"/>
      <c r="D9" s="315"/>
      <c r="E9" s="315"/>
      <c r="F9" s="315"/>
      <c r="G9" s="315"/>
      <c r="H9" s="315"/>
      <c r="I9" s="315"/>
      <c r="J9" s="315"/>
      <c r="K9" s="315"/>
      <c r="L9" s="315"/>
      <c r="M9" s="315"/>
      <c r="N9" s="315"/>
      <c r="O9" s="315"/>
      <c r="P9" s="315"/>
      <c r="Q9" s="315"/>
      <c r="U9" s="48"/>
      <c r="V9" s="115"/>
    </row>
    <row r="10" spans="2:22" ht="15.75" thickBot="1" x14ac:dyDescent="0.3">
      <c r="B10" s="86">
        <v>1</v>
      </c>
      <c r="C10" s="282" t="s">
        <v>13</v>
      </c>
      <c r="D10" s="282"/>
      <c r="E10" s="282"/>
      <c r="F10" s="282"/>
      <c r="G10" s="282"/>
      <c r="H10" s="282"/>
      <c r="I10" s="282"/>
      <c r="J10" s="282"/>
      <c r="K10" s="282"/>
      <c r="L10" s="282"/>
      <c r="M10" s="282"/>
      <c r="N10" s="282"/>
      <c r="O10" s="282"/>
      <c r="P10" s="283"/>
      <c r="Q10" s="43">
        <f>SUM(S11:S19)/T10</f>
        <v>0</v>
      </c>
      <c r="R10" s="122">
        <v>1</v>
      </c>
      <c r="S10" s="24">
        <f>IF(R10&gt;0,SUM(S11:S19)/T10*R10/SUM(R10,R21,R25,R31,R36),0)</f>
        <v>0</v>
      </c>
      <c r="T10" s="24">
        <f>SUM(T11:T19)</f>
        <v>45</v>
      </c>
      <c r="U10" s="45"/>
      <c r="V10" s="116"/>
    </row>
    <row r="11" spans="2:22" x14ac:dyDescent="0.25">
      <c r="B11" s="87" t="s">
        <v>14</v>
      </c>
      <c r="C11" s="280" t="s">
        <v>15</v>
      </c>
      <c r="D11" s="280"/>
      <c r="E11" s="280"/>
      <c r="F11" s="280"/>
      <c r="G11" s="280"/>
      <c r="H11" s="280"/>
      <c r="I11" s="280"/>
      <c r="J11" s="280"/>
      <c r="K11" s="280"/>
      <c r="L11" s="280"/>
      <c r="M11" s="280"/>
      <c r="N11" s="280"/>
      <c r="O11" s="280"/>
      <c r="P11" s="281"/>
      <c r="Q11" s="100"/>
      <c r="R11" s="123">
        <v>1</v>
      </c>
      <c r="S11" s="11">
        <f t="shared" ref="S11:S19" si="0">Q11*R11</f>
        <v>0</v>
      </c>
      <c r="T11" s="11">
        <f t="shared" ref="T11:T19" si="1">5*R11</f>
        <v>5</v>
      </c>
      <c r="U11" s="175"/>
      <c r="V11" s="179"/>
    </row>
    <row r="12" spans="2:22" x14ac:dyDescent="0.25">
      <c r="B12" s="87" t="s">
        <v>16</v>
      </c>
      <c r="C12" s="280" t="s">
        <v>17</v>
      </c>
      <c r="D12" s="280"/>
      <c r="E12" s="280"/>
      <c r="F12" s="280"/>
      <c r="G12" s="280"/>
      <c r="H12" s="280"/>
      <c r="I12" s="280"/>
      <c r="J12" s="280"/>
      <c r="K12" s="280"/>
      <c r="L12" s="280"/>
      <c r="M12" s="280"/>
      <c r="N12" s="280"/>
      <c r="O12" s="280"/>
      <c r="P12" s="281"/>
      <c r="Q12" s="101"/>
      <c r="R12" s="124">
        <v>1</v>
      </c>
      <c r="S12" s="11">
        <f t="shared" si="0"/>
        <v>0</v>
      </c>
      <c r="T12" s="11">
        <f t="shared" si="1"/>
        <v>5</v>
      </c>
      <c r="U12" s="175"/>
      <c r="V12" s="179"/>
    </row>
    <row r="13" spans="2:22" x14ac:dyDescent="0.25">
      <c r="B13" s="87" t="s">
        <v>18</v>
      </c>
      <c r="C13" s="280" t="s">
        <v>19</v>
      </c>
      <c r="D13" s="280"/>
      <c r="E13" s="280"/>
      <c r="F13" s="280"/>
      <c r="G13" s="280"/>
      <c r="H13" s="280"/>
      <c r="I13" s="280"/>
      <c r="J13" s="280"/>
      <c r="K13" s="280"/>
      <c r="L13" s="280"/>
      <c r="M13" s="280"/>
      <c r="N13" s="280"/>
      <c r="O13" s="280"/>
      <c r="P13" s="281"/>
      <c r="Q13" s="101"/>
      <c r="R13" s="124">
        <v>1</v>
      </c>
      <c r="S13" s="11">
        <f t="shared" si="0"/>
        <v>0</v>
      </c>
      <c r="T13" s="11">
        <f t="shared" si="1"/>
        <v>5</v>
      </c>
      <c r="U13" s="175"/>
      <c r="V13" s="179"/>
    </row>
    <row r="14" spans="2:22" x14ac:dyDescent="0.25">
      <c r="B14" s="87" t="s">
        <v>20</v>
      </c>
      <c r="C14" s="280" t="s">
        <v>21</v>
      </c>
      <c r="D14" s="280"/>
      <c r="E14" s="280"/>
      <c r="F14" s="280"/>
      <c r="G14" s="280"/>
      <c r="H14" s="280"/>
      <c r="I14" s="280"/>
      <c r="J14" s="280"/>
      <c r="K14" s="280"/>
      <c r="L14" s="280"/>
      <c r="M14" s="280"/>
      <c r="N14" s="280"/>
      <c r="O14" s="280"/>
      <c r="P14" s="281"/>
      <c r="Q14" s="101"/>
      <c r="R14" s="124">
        <v>1</v>
      </c>
      <c r="S14" s="11">
        <f t="shared" si="0"/>
        <v>0</v>
      </c>
      <c r="T14" s="11">
        <f t="shared" si="1"/>
        <v>5</v>
      </c>
      <c r="U14" s="175"/>
      <c r="V14" s="179"/>
    </row>
    <row r="15" spans="2:22" x14ac:dyDescent="0.25">
      <c r="B15" s="87" t="s">
        <v>22</v>
      </c>
      <c r="C15" s="280" t="s">
        <v>23</v>
      </c>
      <c r="D15" s="280"/>
      <c r="E15" s="280"/>
      <c r="F15" s="280"/>
      <c r="G15" s="280"/>
      <c r="H15" s="280"/>
      <c r="I15" s="280"/>
      <c r="J15" s="280"/>
      <c r="K15" s="280"/>
      <c r="L15" s="280"/>
      <c r="M15" s="280"/>
      <c r="N15" s="280"/>
      <c r="O15" s="280"/>
      <c r="P15" s="281"/>
      <c r="Q15" s="101"/>
      <c r="R15" s="124">
        <v>1</v>
      </c>
      <c r="S15" s="11">
        <f t="shared" si="0"/>
        <v>0</v>
      </c>
      <c r="T15" s="11">
        <f t="shared" si="1"/>
        <v>5</v>
      </c>
      <c r="U15" s="175"/>
      <c r="V15" s="179"/>
    </row>
    <row r="16" spans="2:22" s="13" customFormat="1" ht="17.25" customHeight="1" x14ac:dyDescent="0.25">
      <c r="B16" s="87" t="s">
        <v>25</v>
      </c>
      <c r="C16" s="280" t="s">
        <v>26</v>
      </c>
      <c r="D16" s="280"/>
      <c r="E16" s="280"/>
      <c r="F16" s="280"/>
      <c r="G16" s="280"/>
      <c r="H16" s="280"/>
      <c r="I16" s="280"/>
      <c r="J16" s="280"/>
      <c r="K16" s="280"/>
      <c r="L16" s="280"/>
      <c r="M16" s="280"/>
      <c r="N16" s="280"/>
      <c r="O16" s="280"/>
      <c r="P16" s="281"/>
      <c r="Q16" s="164"/>
      <c r="R16" s="165">
        <v>1</v>
      </c>
      <c r="S16" s="12">
        <f t="shared" si="0"/>
        <v>0</v>
      </c>
      <c r="T16" s="12">
        <f t="shared" si="1"/>
        <v>5</v>
      </c>
      <c r="U16" s="180"/>
      <c r="V16" s="181"/>
    </row>
    <row r="17" spans="2:22" x14ac:dyDescent="0.25">
      <c r="B17" s="87" t="s">
        <v>27</v>
      </c>
      <c r="C17" s="280" t="s">
        <v>28</v>
      </c>
      <c r="D17" s="280"/>
      <c r="E17" s="280"/>
      <c r="F17" s="280"/>
      <c r="G17" s="280"/>
      <c r="H17" s="280"/>
      <c r="I17" s="280"/>
      <c r="J17" s="280"/>
      <c r="K17" s="280"/>
      <c r="L17" s="280"/>
      <c r="M17" s="280"/>
      <c r="N17" s="280"/>
      <c r="O17" s="280"/>
      <c r="P17" s="281"/>
      <c r="Q17" s="101"/>
      <c r="R17" s="124">
        <v>1</v>
      </c>
      <c r="S17" s="11">
        <f t="shared" si="0"/>
        <v>0</v>
      </c>
      <c r="T17" s="11">
        <f t="shared" si="1"/>
        <v>5</v>
      </c>
      <c r="U17" s="175"/>
      <c r="V17" s="179"/>
    </row>
    <row r="18" spans="2:22" x14ac:dyDescent="0.25">
      <c r="B18" s="87" t="s">
        <v>29</v>
      </c>
      <c r="C18" s="280" t="s">
        <v>30</v>
      </c>
      <c r="D18" s="280"/>
      <c r="E18" s="280"/>
      <c r="F18" s="280"/>
      <c r="G18" s="280"/>
      <c r="H18" s="280"/>
      <c r="I18" s="280"/>
      <c r="J18" s="280"/>
      <c r="K18" s="280"/>
      <c r="L18" s="280"/>
      <c r="M18" s="280"/>
      <c r="N18" s="280"/>
      <c r="O18" s="280"/>
      <c r="P18" s="281"/>
      <c r="Q18" s="101"/>
      <c r="R18" s="124">
        <v>1</v>
      </c>
      <c r="S18" s="11">
        <f t="shared" si="0"/>
        <v>0</v>
      </c>
      <c r="T18" s="11">
        <f t="shared" si="1"/>
        <v>5</v>
      </c>
      <c r="U18" s="175"/>
      <c r="V18" s="179"/>
    </row>
    <row r="19" spans="2:22" x14ac:dyDescent="0.25">
      <c r="B19" s="88" t="s">
        <v>31</v>
      </c>
      <c r="C19" s="284" t="s">
        <v>32</v>
      </c>
      <c r="D19" s="284"/>
      <c r="E19" s="284"/>
      <c r="F19" s="284"/>
      <c r="G19" s="284"/>
      <c r="H19" s="284"/>
      <c r="I19" s="284"/>
      <c r="J19" s="284"/>
      <c r="K19" s="284"/>
      <c r="L19" s="284"/>
      <c r="M19" s="284"/>
      <c r="N19" s="284"/>
      <c r="O19" s="284"/>
      <c r="P19" s="285"/>
      <c r="Q19" s="101"/>
      <c r="R19" s="124">
        <v>1</v>
      </c>
      <c r="S19" s="37">
        <f t="shared" si="0"/>
        <v>0</v>
      </c>
      <c r="T19" s="37">
        <f t="shared" si="1"/>
        <v>5</v>
      </c>
      <c r="U19" s="175"/>
      <c r="V19" s="179"/>
    </row>
    <row r="20" spans="2:22" ht="8.1" customHeight="1" thickBot="1" x14ac:dyDescent="0.3">
      <c r="B20" s="87"/>
      <c r="C20" s="206"/>
      <c r="D20" s="206"/>
      <c r="E20" s="206"/>
      <c r="F20" s="206"/>
      <c r="G20" s="206"/>
      <c r="H20" s="206"/>
      <c r="I20" s="206"/>
      <c r="J20" s="206"/>
      <c r="K20" s="206"/>
      <c r="L20" s="206"/>
      <c r="M20" s="206"/>
      <c r="N20" s="206"/>
      <c r="O20" s="206"/>
      <c r="P20" s="206"/>
      <c r="Q20" s="17"/>
      <c r="R20" s="17"/>
      <c r="S20" s="11"/>
      <c r="T20" s="11"/>
      <c r="U20" s="44"/>
      <c r="V20" s="115"/>
    </row>
    <row r="21" spans="2:22" ht="15.75" thickBot="1" x14ac:dyDescent="0.3">
      <c r="B21" s="86">
        <v>2</v>
      </c>
      <c r="C21" s="282" t="s">
        <v>33</v>
      </c>
      <c r="D21" s="282"/>
      <c r="E21" s="282"/>
      <c r="F21" s="282"/>
      <c r="G21" s="282"/>
      <c r="H21" s="282"/>
      <c r="I21" s="282"/>
      <c r="J21" s="282"/>
      <c r="K21" s="282"/>
      <c r="L21" s="282"/>
      <c r="M21" s="282"/>
      <c r="N21" s="282"/>
      <c r="O21" s="282"/>
      <c r="P21" s="283"/>
      <c r="Q21" s="43">
        <f>SUM(S22:S23)/T21</f>
        <v>0</v>
      </c>
      <c r="R21" s="106">
        <v>1</v>
      </c>
      <c r="S21" s="24">
        <f>IF(R21&gt;0,SUM(S22:S23)/T21*R21/SUM(R10,R21,R25,R31,R36),0)</f>
        <v>0</v>
      </c>
      <c r="T21" s="24">
        <f>SUM(T22:T23)</f>
        <v>10</v>
      </c>
      <c r="U21" s="45"/>
      <c r="V21" s="116"/>
    </row>
    <row r="22" spans="2:22" x14ac:dyDescent="0.25">
      <c r="B22" s="87" t="s">
        <v>14</v>
      </c>
      <c r="C22" s="280" t="s">
        <v>34</v>
      </c>
      <c r="D22" s="280"/>
      <c r="E22" s="280"/>
      <c r="F22" s="280"/>
      <c r="G22" s="280"/>
      <c r="H22" s="280"/>
      <c r="I22" s="280"/>
      <c r="J22" s="280"/>
      <c r="K22" s="280"/>
      <c r="L22" s="280"/>
      <c r="M22" s="280"/>
      <c r="N22" s="280"/>
      <c r="O22" s="280"/>
      <c r="P22" s="281"/>
      <c r="Q22" s="100"/>
      <c r="R22" s="98">
        <v>1</v>
      </c>
      <c r="S22" s="11">
        <f>Q22*R22</f>
        <v>0</v>
      </c>
      <c r="T22" s="11">
        <f>5*R22</f>
        <v>5</v>
      </c>
      <c r="U22" s="175"/>
      <c r="V22" s="179"/>
    </row>
    <row r="23" spans="2:22" x14ac:dyDescent="0.25">
      <c r="B23" s="88" t="s">
        <v>16</v>
      </c>
      <c r="C23" s="284" t="s">
        <v>35</v>
      </c>
      <c r="D23" s="284"/>
      <c r="E23" s="284"/>
      <c r="F23" s="284"/>
      <c r="G23" s="284"/>
      <c r="H23" s="284"/>
      <c r="I23" s="284"/>
      <c r="J23" s="284"/>
      <c r="K23" s="284"/>
      <c r="L23" s="284"/>
      <c r="M23" s="284"/>
      <c r="N23" s="284"/>
      <c r="O23" s="284"/>
      <c r="P23" s="285"/>
      <c r="Q23" s="100"/>
      <c r="R23" s="99">
        <v>1</v>
      </c>
      <c r="S23" s="37">
        <f>Q23*R23</f>
        <v>0</v>
      </c>
      <c r="T23" s="37">
        <f>5*R23</f>
        <v>5</v>
      </c>
      <c r="U23" s="175"/>
      <c r="V23" s="179"/>
    </row>
    <row r="24" spans="2:22" ht="8.1" customHeight="1" thickBot="1" x14ac:dyDescent="0.3">
      <c r="B24" s="87"/>
      <c r="C24" s="206"/>
      <c r="D24" s="206"/>
      <c r="E24" s="206"/>
      <c r="F24" s="206"/>
      <c r="G24" s="206"/>
      <c r="H24" s="206"/>
      <c r="I24" s="206"/>
      <c r="J24" s="206"/>
      <c r="K24" s="206"/>
      <c r="L24" s="206"/>
      <c r="M24" s="206"/>
      <c r="N24" s="206"/>
      <c r="O24" s="206"/>
      <c r="P24" s="206"/>
      <c r="Q24" s="17"/>
      <c r="R24" s="17"/>
      <c r="S24" s="11"/>
      <c r="T24" s="11"/>
      <c r="U24" s="44"/>
      <c r="V24" s="115"/>
    </row>
    <row r="25" spans="2:22" ht="27" customHeight="1" thickBot="1" x14ac:dyDescent="0.3">
      <c r="B25" s="86">
        <v>3</v>
      </c>
      <c r="C25" s="282" t="s">
        <v>36</v>
      </c>
      <c r="D25" s="282"/>
      <c r="E25" s="282"/>
      <c r="F25" s="282"/>
      <c r="G25" s="282"/>
      <c r="H25" s="282"/>
      <c r="I25" s="282"/>
      <c r="J25" s="282"/>
      <c r="K25" s="282"/>
      <c r="L25" s="282"/>
      <c r="M25" s="282"/>
      <c r="N25" s="282"/>
      <c r="O25" s="282"/>
      <c r="P25" s="283"/>
      <c r="Q25" s="43">
        <f>SUM(S26:S29)/T25</f>
        <v>0</v>
      </c>
      <c r="R25" s="106">
        <v>1</v>
      </c>
      <c r="S25" s="24">
        <f>IF(R25&gt;0,SUM(S26:S29)/T25*R25/SUM(R10,R21,R25,R31,R36),0)</f>
        <v>0</v>
      </c>
      <c r="T25" s="24">
        <f>SUM(T26:T29)</f>
        <v>20</v>
      </c>
      <c r="U25" s="45"/>
      <c r="V25" s="116"/>
    </row>
    <row r="26" spans="2:22" ht="30.95" customHeight="1" x14ac:dyDescent="0.25">
      <c r="B26" s="87" t="s">
        <v>14</v>
      </c>
      <c r="C26" s="280" t="s">
        <v>37</v>
      </c>
      <c r="D26" s="280"/>
      <c r="E26" s="280"/>
      <c r="F26" s="280"/>
      <c r="G26" s="280"/>
      <c r="H26" s="280"/>
      <c r="I26" s="280"/>
      <c r="J26" s="280"/>
      <c r="K26" s="280"/>
      <c r="L26" s="280"/>
      <c r="M26" s="280"/>
      <c r="N26" s="280"/>
      <c r="O26" s="280"/>
      <c r="P26" s="281"/>
      <c r="Q26" s="100"/>
      <c r="R26" s="98">
        <v>1</v>
      </c>
      <c r="S26" s="11">
        <f>Q26*R26</f>
        <v>0</v>
      </c>
      <c r="T26" s="11">
        <f>5*R26</f>
        <v>5</v>
      </c>
      <c r="U26" s="175"/>
      <c r="V26" s="179"/>
    </row>
    <row r="27" spans="2:22" x14ac:dyDescent="0.25">
      <c r="B27" s="87" t="s">
        <v>16</v>
      </c>
      <c r="C27" s="280" t="s">
        <v>38</v>
      </c>
      <c r="D27" s="280"/>
      <c r="E27" s="280"/>
      <c r="F27" s="280"/>
      <c r="G27" s="280"/>
      <c r="H27" s="280"/>
      <c r="I27" s="280"/>
      <c r="J27" s="280"/>
      <c r="K27" s="280"/>
      <c r="L27" s="280"/>
      <c r="M27" s="280"/>
      <c r="N27" s="280"/>
      <c r="O27" s="280"/>
      <c r="P27" s="281"/>
      <c r="Q27" s="101"/>
      <c r="R27" s="99">
        <v>1</v>
      </c>
      <c r="S27" s="11">
        <f>Q27*R27</f>
        <v>0</v>
      </c>
      <c r="T27" s="11">
        <f>5*R27</f>
        <v>5</v>
      </c>
      <c r="U27" s="175"/>
      <c r="V27" s="179"/>
    </row>
    <row r="28" spans="2:22" x14ac:dyDescent="0.25">
      <c r="B28" s="87" t="s">
        <v>18</v>
      </c>
      <c r="C28" s="280" t="s">
        <v>39</v>
      </c>
      <c r="D28" s="280"/>
      <c r="E28" s="280"/>
      <c r="F28" s="280"/>
      <c r="G28" s="280"/>
      <c r="H28" s="280"/>
      <c r="I28" s="280"/>
      <c r="J28" s="280"/>
      <c r="K28" s="280"/>
      <c r="L28" s="280"/>
      <c r="M28" s="280"/>
      <c r="N28" s="280"/>
      <c r="O28" s="280"/>
      <c r="P28" s="281"/>
      <c r="Q28" s="101"/>
      <c r="R28" s="99">
        <v>1</v>
      </c>
      <c r="S28" s="11">
        <f>Q28*R28</f>
        <v>0</v>
      </c>
      <c r="T28" s="11">
        <f>5*R28</f>
        <v>5</v>
      </c>
      <c r="U28" s="175"/>
      <c r="V28" s="179"/>
    </row>
    <row r="29" spans="2:22" x14ac:dyDescent="0.25">
      <c r="B29" s="88" t="s">
        <v>20</v>
      </c>
      <c r="C29" s="284" t="s">
        <v>40</v>
      </c>
      <c r="D29" s="284"/>
      <c r="E29" s="284"/>
      <c r="F29" s="284"/>
      <c r="G29" s="284"/>
      <c r="H29" s="284"/>
      <c r="I29" s="284"/>
      <c r="J29" s="284"/>
      <c r="K29" s="284"/>
      <c r="L29" s="284"/>
      <c r="M29" s="284"/>
      <c r="N29" s="284"/>
      <c r="O29" s="284"/>
      <c r="P29" s="285"/>
      <c r="Q29" s="101"/>
      <c r="R29" s="99">
        <v>1</v>
      </c>
      <c r="S29" s="37">
        <f>Q29*R29</f>
        <v>0</v>
      </c>
      <c r="T29" s="37">
        <f>5*R29</f>
        <v>5</v>
      </c>
      <c r="U29" s="175"/>
      <c r="V29" s="179"/>
    </row>
    <row r="30" spans="2:22" ht="8.1" customHeight="1" thickBot="1" x14ac:dyDescent="0.3">
      <c r="B30" s="87"/>
      <c r="C30" s="206"/>
      <c r="D30" s="206"/>
      <c r="E30" s="206"/>
      <c r="F30" s="206"/>
      <c r="G30" s="206"/>
      <c r="H30" s="206"/>
      <c r="I30" s="206"/>
      <c r="J30" s="206"/>
      <c r="K30" s="206"/>
      <c r="L30" s="206"/>
      <c r="M30" s="206"/>
      <c r="N30" s="206"/>
      <c r="O30" s="206"/>
      <c r="P30" s="206"/>
      <c r="Q30" s="17"/>
      <c r="R30" s="17"/>
      <c r="S30" s="11"/>
      <c r="T30" s="11"/>
      <c r="U30" s="44"/>
      <c r="V30" s="115"/>
    </row>
    <row r="31" spans="2:22" ht="15.75" thickBot="1" x14ac:dyDescent="0.3">
      <c r="B31" s="86">
        <v>4</v>
      </c>
      <c r="C31" s="282" t="s">
        <v>41</v>
      </c>
      <c r="D31" s="282"/>
      <c r="E31" s="282"/>
      <c r="F31" s="282"/>
      <c r="G31" s="282"/>
      <c r="H31" s="282"/>
      <c r="I31" s="282"/>
      <c r="J31" s="282"/>
      <c r="K31" s="282"/>
      <c r="L31" s="282"/>
      <c r="M31" s="282"/>
      <c r="N31" s="282"/>
      <c r="O31" s="282"/>
      <c r="P31" s="283"/>
      <c r="Q31" s="43">
        <f>SUM(S32:S34)/T31</f>
        <v>0</v>
      </c>
      <c r="R31" s="106">
        <v>1</v>
      </c>
      <c r="S31" s="24">
        <f>IF(T31&gt;0,SUM(S32:S34)/T31*R31/SUM(R10,R21,R25,R31,R36),0)</f>
        <v>0</v>
      </c>
      <c r="T31" s="24">
        <f>SUM(T32:T34)</f>
        <v>15</v>
      </c>
      <c r="U31" s="45"/>
      <c r="V31" s="116"/>
    </row>
    <row r="32" spans="2:22" x14ac:dyDescent="0.25">
      <c r="B32" s="87" t="s">
        <v>14</v>
      </c>
      <c r="C32" s="280" t="s">
        <v>42</v>
      </c>
      <c r="D32" s="280"/>
      <c r="E32" s="280"/>
      <c r="F32" s="280"/>
      <c r="G32" s="280"/>
      <c r="H32" s="280"/>
      <c r="I32" s="280"/>
      <c r="J32" s="280"/>
      <c r="K32" s="280"/>
      <c r="L32" s="280"/>
      <c r="M32" s="280"/>
      <c r="N32" s="280"/>
      <c r="O32" s="280"/>
      <c r="P32" s="281"/>
      <c r="Q32" s="100"/>
      <c r="R32" s="98">
        <v>1</v>
      </c>
      <c r="S32" s="11">
        <f>Q32*R32</f>
        <v>0</v>
      </c>
      <c r="T32" s="11">
        <f>5*R32</f>
        <v>5</v>
      </c>
      <c r="U32" s="175"/>
      <c r="V32" s="179"/>
    </row>
    <row r="33" spans="2:22" x14ac:dyDescent="0.25">
      <c r="B33" s="87" t="s">
        <v>16</v>
      </c>
      <c r="C33" s="280" t="s">
        <v>43</v>
      </c>
      <c r="D33" s="280"/>
      <c r="E33" s="280"/>
      <c r="F33" s="280"/>
      <c r="G33" s="280"/>
      <c r="H33" s="280"/>
      <c r="I33" s="280"/>
      <c r="J33" s="280"/>
      <c r="K33" s="280"/>
      <c r="L33" s="280"/>
      <c r="M33" s="280"/>
      <c r="N33" s="280"/>
      <c r="O33" s="280"/>
      <c r="P33" s="281"/>
      <c r="Q33" s="101"/>
      <c r="R33" s="99">
        <v>1</v>
      </c>
      <c r="S33" s="11">
        <f>Q33*R33</f>
        <v>0</v>
      </c>
      <c r="T33" s="11">
        <f>5*R33</f>
        <v>5</v>
      </c>
      <c r="U33" s="175"/>
      <c r="V33" s="179"/>
    </row>
    <row r="34" spans="2:22" s="13" customFormat="1" ht="29.1" customHeight="1" x14ac:dyDescent="0.25">
      <c r="B34" s="88" t="s">
        <v>18</v>
      </c>
      <c r="C34" s="284" t="s">
        <v>44</v>
      </c>
      <c r="D34" s="284"/>
      <c r="E34" s="284"/>
      <c r="F34" s="284"/>
      <c r="G34" s="284"/>
      <c r="H34" s="284"/>
      <c r="I34" s="284"/>
      <c r="J34" s="284"/>
      <c r="K34" s="284"/>
      <c r="L34" s="284"/>
      <c r="M34" s="284"/>
      <c r="N34" s="284"/>
      <c r="O34" s="284"/>
      <c r="P34" s="285"/>
      <c r="Q34" s="101"/>
      <c r="R34" s="99">
        <v>1</v>
      </c>
      <c r="S34" s="38">
        <f>Q34*R34</f>
        <v>0</v>
      </c>
      <c r="T34" s="37">
        <f>5*R34</f>
        <v>5</v>
      </c>
      <c r="U34" s="176"/>
      <c r="V34" s="181"/>
    </row>
    <row r="35" spans="2:22" s="13" customFormat="1" ht="8.1" customHeight="1" thickBot="1" x14ac:dyDescent="0.3">
      <c r="B35" s="87"/>
      <c r="C35" s="205"/>
      <c r="D35" s="205"/>
      <c r="E35" s="205"/>
      <c r="F35" s="205"/>
      <c r="G35" s="205"/>
      <c r="H35" s="205"/>
      <c r="I35" s="205"/>
      <c r="J35" s="205"/>
      <c r="K35" s="205"/>
      <c r="L35" s="205"/>
      <c r="M35" s="205"/>
      <c r="N35" s="205"/>
      <c r="O35" s="205"/>
      <c r="P35" s="205"/>
      <c r="Q35" s="17"/>
      <c r="R35" s="17"/>
      <c r="S35" s="12"/>
      <c r="T35" s="11"/>
      <c r="U35" s="44"/>
      <c r="V35" s="117"/>
    </row>
    <row r="36" spans="2:22" ht="15.75" thickBot="1" x14ac:dyDescent="0.3">
      <c r="B36" s="86">
        <v>5</v>
      </c>
      <c r="C36" s="282" t="s">
        <v>45</v>
      </c>
      <c r="D36" s="282"/>
      <c r="E36" s="282"/>
      <c r="F36" s="282"/>
      <c r="G36" s="282"/>
      <c r="H36" s="282"/>
      <c r="I36" s="282"/>
      <c r="J36" s="282"/>
      <c r="K36" s="282"/>
      <c r="L36" s="282"/>
      <c r="M36" s="282"/>
      <c r="N36" s="282"/>
      <c r="O36" s="282"/>
      <c r="P36" s="283"/>
      <c r="Q36" s="43">
        <f>SUM(S37:S40)/T36</f>
        <v>0</v>
      </c>
      <c r="R36" s="106">
        <v>1</v>
      </c>
      <c r="S36" s="24">
        <f>IF(R36&gt;0,SUM(S37:S40)/T36*R36/SUM(R10,R21,R25,R31,R36),0)</f>
        <v>0</v>
      </c>
      <c r="T36" s="24">
        <f>SUM(T37:T40)</f>
        <v>20</v>
      </c>
      <c r="U36" s="45"/>
      <c r="V36" s="116"/>
    </row>
    <row r="37" spans="2:22" x14ac:dyDescent="0.25">
      <c r="B37" s="87" t="s">
        <v>14</v>
      </c>
      <c r="C37" s="280" t="s">
        <v>46</v>
      </c>
      <c r="D37" s="280"/>
      <c r="E37" s="280"/>
      <c r="F37" s="280"/>
      <c r="G37" s="280"/>
      <c r="H37" s="280"/>
      <c r="I37" s="280"/>
      <c r="J37" s="280"/>
      <c r="K37" s="280"/>
      <c r="L37" s="280"/>
      <c r="M37" s="280"/>
      <c r="N37" s="280"/>
      <c r="O37" s="280"/>
      <c r="P37" s="281"/>
      <c r="Q37" s="100"/>
      <c r="R37" s="98">
        <v>1</v>
      </c>
      <c r="S37" s="11">
        <f>Q37*R37</f>
        <v>0</v>
      </c>
      <c r="T37" s="11">
        <f>5*R37</f>
        <v>5</v>
      </c>
      <c r="U37" s="175"/>
      <c r="V37" s="179"/>
    </row>
    <row r="38" spans="2:22" x14ac:dyDescent="0.25">
      <c r="B38" s="87" t="s">
        <v>16</v>
      </c>
      <c r="C38" s="280" t="s">
        <v>47</v>
      </c>
      <c r="D38" s="280"/>
      <c r="E38" s="280"/>
      <c r="F38" s="280"/>
      <c r="G38" s="280"/>
      <c r="H38" s="280"/>
      <c r="I38" s="280"/>
      <c r="J38" s="280"/>
      <c r="K38" s="280"/>
      <c r="L38" s="280"/>
      <c r="M38" s="280"/>
      <c r="N38" s="280"/>
      <c r="O38" s="280"/>
      <c r="P38" s="281"/>
      <c r="Q38" s="101"/>
      <c r="R38" s="99">
        <v>1</v>
      </c>
      <c r="S38" s="11">
        <f>Q38*R38</f>
        <v>0</v>
      </c>
      <c r="T38" s="11">
        <f>5*R38</f>
        <v>5</v>
      </c>
      <c r="U38" s="175"/>
      <c r="V38" s="179"/>
    </row>
    <row r="39" spans="2:22" ht="30.95" customHeight="1" x14ac:dyDescent="0.25">
      <c r="B39" s="87" t="s">
        <v>18</v>
      </c>
      <c r="C39" s="280" t="s">
        <v>48</v>
      </c>
      <c r="D39" s="280"/>
      <c r="E39" s="280"/>
      <c r="F39" s="280"/>
      <c r="G39" s="280"/>
      <c r="H39" s="280"/>
      <c r="I39" s="280"/>
      <c r="J39" s="280"/>
      <c r="K39" s="280"/>
      <c r="L39" s="280"/>
      <c r="M39" s="280"/>
      <c r="N39" s="280"/>
      <c r="O39" s="280"/>
      <c r="P39" s="281"/>
      <c r="Q39" s="102"/>
      <c r="R39" s="99">
        <v>1</v>
      </c>
      <c r="S39" s="11">
        <f>Q39*R39</f>
        <v>0</v>
      </c>
      <c r="T39" s="11">
        <f>5*R39</f>
        <v>5</v>
      </c>
      <c r="U39" s="175"/>
      <c r="V39" s="179"/>
    </row>
    <row r="40" spans="2:22" x14ac:dyDescent="0.25">
      <c r="B40" s="87" t="s">
        <v>20</v>
      </c>
      <c r="C40" s="284" t="s">
        <v>49</v>
      </c>
      <c r="D40" s="284"/>
      <c r="E40" s="284"/>
      <c r="F40" s="284"/>
      <c r="G40" s="284"/>
      <c r="H40" s="284"/>
      <c r="I40" s="284"/>
      <c r="J40" s="284"/>
      <c r="K40" s="284"/>
      <c r="L40" s="284"/>
      <c r="M40" s="284"/>
      <c r="N40" s="284"/>
      <c r="O40" s="284"/>
      <c r="P40" s="285"/>
      <c r="Q40" s="102"/>
      <c r="R40" s="99">
        <v>1</v>
      </c>
      <c r="S40" s="11">
        <f>Q40*R40</f>
        <v>0</v>
      </c>
      <c r="T40" s="11">
        <f>5*R40</f>
        <v>5</v>
      </c>
      <c r="U40" s="175"/>
      <c r="V40" s="179"/>
    </row>
    <row r="41" spans="2:22" x14ac:dyDescent="0.25">
      <c r="B41" s="153"/>
      <c r="C41" s="154"/>
      <c r="D41" s="154"/>
      <c r="E41" s="154"/>
      <c r="F41" s="154"/>
      <c r="G41" s="154"/>
      <c r="H41" s="154"/>
      <c r="I41" s="154"/>
      <c r="J41" s="154"/>
      <c r="K41" s="154"/>
      <c r="L41" s="154"/>
      <c r="M41" s="154"/>
      <c r="N41" s="154"/>
      <c r="O41" s="154"/>
      <c r="P41" s="155" t="s">
        <v>80</v>
      </c>
      <c r="Q41" s="52">
        <f>S41</f>
        <v>0</v>
      </c>
      <c r="R41" s="125"/>
      <c r="S41" s="28">
        <f>SUM(S10,S21,S25,S31,S36)</f>
        <v>0</v>
      </c>
      <c r="T41" s="28">
        <f>SUM(T10,T21,T25,T31,T36)</f>
        <v>110</v>
      </c>
      <c r="U41" s="46"/>
      <c r="V41" s="118"/>
    </row>
    <row r="42" spans="2:22" hidden="1" x14ac:dyDescent="0.25">
      <c r="B42" s="209"/>
      <c r="C42" s="210"/>
      <c r="D42" s="210"/>
      <c r="E42" s="210"/>
      <c r="F42" s="210"/>
      <c r="G42" s="210"/>
      <c r="H42" s="210"/>
      <c r="I42" s="210"/>
      <c r="J42" s="210"/>
      <c r="K42" s="210"/>
      <c r="L42" s="210"/>
      <c r="M42" s="210"/>
      <c r="N42" s="210"/>
      <c r="O42" s="210"/>
      <c r="P42" s="211" t="s">
        <v>81</v>
      </c>
      <c r="Q42" s="54">
        <f>T41</f>
        <v>110</v>
      </c>
      <c r="R42" s="125"/>
      <c r="S42" s="28"/>
      <c r="T42" s="28"/>
      <c r="U42" s="46"/>
      <c r="V42" s="118"/>
    </row>
    <row r="43" spans="2:22" ht="8.1" customHeight="1" x14ac:dyDescent="0.25">
      <c r="B43" s="87"/>
      <c r="C43" s="212"/>
      <c r="D43" s="212"/>
      <c r="E43" s="212"/>
      <c r="F43" s="212"/>
      <c r="G43" s="212"/>
      <c r="H43" s="212"/>
      <c r="I43" s="212"/>
      <c r="J43" s="212"/>
      <c r="K43" s="212"/>
      <c r="L43" s="212"/>
      <c r="M43" s="212"/>
      <c r="N43" s="212"/>
      <c r="O43" s="212"/>
      <c r="P43" s="213"/>
      <c r="Q43" s="55"/>
      <c r="R43" s="17"/>
      <c r="S43" s="11"/>
      <c r="T43" s="11"/>
      <c r="U43" s="44"/>
      <c r="V43" s="115"/>
    </row>
    <row r="44" spans="2:22" s="61" customFormat="1" ht="14.25" x14ac:dyDescent="0.25">
      <c r="B44" s="217" t="s">
        <v>82</v>
      </c>
      <c r="C44" s="126"/>
      <c r="D44" s="218"/>
      <c r="E44" s="218"/>
      <c r="F44" s="218"/>
      <c r="G44" s="218"/>
      <c r="H44" s="218"/>
      <c r="I44" s="218"/>
      <c r="J44" s="218"/>
      <c r="K44" s="218"/>
      <c r="L44" s="218"/>
      <c r="M44" s="218"/>
      <c r="N44" s="218"/>
      <c r="O44" s="218"/>
      <c r="P44" s="218"/>
      <c r="Q44" s="126"/>
      <c r="R44" s="126"/>
      <c r="S44" s="21"/>
      <c r="T44" s="21"/>
      <c r="U44" s="114"/>
      <c r="V44" s="119"/>
    </row>
    <row r="45" spans="2:22" ht="32.1" customHeight="1" thickBot="1" x14ac:dyDescent="0.3">
      <c r="B45" s="314" t="s">
        <v>9</v>
      </c>
      <c r="C45" s="315"/>
      <c r="D45" s="315"/>
      <c r="E45" s="315"/>
      <c r="F45" s="315"/>
      <c r="G45" s="315"/>
      <c r="H45" s="315"/>
      <c r="I45" s="315"/>
      <c r="J45" s="315"/>
      <c r="K45" s="315"/>
      <c r="L45" s="315"/>
      <c r="M45" s="315"/>
      <c r="N45" s="315"/>
      <c r="O45" s="315"/>
      <c r="P45" s="315"/>
      <c r="Q45" s="127"/>
      <c r="R45" s="17"/>
      <c r="U45" s="48"/>
      <c r="V45" s="115"/>
    </row>
    <row r="46" spans="2:22" ht="15.75" thickBot="1" x14ac:dyDescent="0.3">
      <c r="B46" s="86">
        <v>1</v>
      </c>
      <c r="C46" s="282" t="s">
        <v>83</v>
      </c>
      <c r="D46" s="282"/>
      <c r="E46" s="282"/>
      <c r="F46" s="282"/>
      <c r="G46" s="282"/>
      <c r="H46" s="282"/>
      <c r="I46" s="282"/>
      <c r="J46" s="282"/>
      <c r="K46" s="282"/>
      <c r="L46" s="282"/>
      <c r="M46" s="282"/>
      <c r="N46" s="282"/>
      <c r="O46" s="282"/>
      <c r="P46" s="283"/>
      <c r="Q46" s="43">
        <f>SUM(S47:S49)/T46</f>
        <v>0</v>
      </c>
      <c r="R46" s="106">
        <v>1</v>
      </c>
      <c r="S46" s="24">
        <f>IF(R46&gt;0,SUM(S47:S49)/T46*R46/SUM(R46,R51,R58,R63,R66),0)</f>
        <v>0</v>
      </c>
      <c r="T46" s="24">
        <f>SUM(T47:T49)</f>
        <v>15</v>
      </c>
      <c r="U46" s="45"/>
      <c r="V46" s="116"/>
    </row>
    <row r="47" spans="2:22" x14ac:dyDescent="0.25">
      <c r="B47" s="87" t="s">
        <v>14</v>
      </c>
      <c r="C47" s="280" t="s">
        <v>128</v>
      </c>
      <c r="D47" s="280"/>
      <c r="E47" s="280"/>
      <c r="F47" s="280"/>
      <c r="G47" s="280"/>
      <c r="H47" s="280"/>
      <c r="I47" s="280"/>
      <c r="J47" s="280"/>
      <c r="K47" s="280"/>
      <c r="L47" s="280"/>
      <c r="M47" s="280"/>
      <c r="N47" s="280"/>
      <c r="O47" s="280"/>
      <c r="P47" s="281"/>
      <c r="Q47" s="103"/>
      <c r="R47" s="98">
        <v>1</v>
      </c>
      <c r="S47" s="11">
        <f>Q47*R47</f>
        <v>0</v>
      </c>
      <c r="T47" s="11">
        <f>5*R47</f>
        <v>5</v>
      </c>
      <c r="U47" s="175"/>
      <c r="V47" s="179"/>
    </row>
    <row r="48" spans="2:22" x14ac:dyDescent="0.25">
      <c r="B48" s="87" t="s">
        <v>16</v>
      </c>
      <c r="C48" s="280" t="s">
        <v>84</v>
      </c>
      <c r="D48" s="280"/>
      <c r="E48" s="280"/>
      <c r="F48" s="280"/>
      <c r="G48" s="280"/>
      <c r="H48" s="280"/>
      <c r="I48" s="280"/>
      <c r="J48" s="280"/>
      <c r="K48" s="280"/>
      <c r="L48" s="280"/>
      <c r="M48" s="280"/>
      <c r="N48" s="280"/>
      <c r="O48" s="280"/>
      <c r="P48" s="281"/>
      <c r="Q48" s="104"/>
      <c r="R48" s="99">
        <v>1</v>
      </c>
      <c r="S48" s="11">
        <f>Q48*R48</f>
        <v>0</v>
      </c>
      <c r="T48" s="11">
        <f>5*R48</f>
        <v>5</v>
      </c>
      <c r="U48" s="175"/>
      <c r="V48" s="179"/>
    </row>
    <row r="49" spans="2:22" x14ac:dyDescent="0.25">
      <c r="B49" s="88" t="s">
        <v>18</v>
      </c>
      <c r="C49" s="284" t="s">
        <v>85</v>
      </c>
      <c r="D49" s="284"/>
      <c r="E49" s="284"/>
      <c r="F49" s="284"/>
      <c r="G49" s="284"/>
      <c r="H49" s="284"/>
      <c r="I49" s="284"/>
      <c r="J49" s="284"/>
      <c r="K49" s="284"/>
      <c r="L49" s="284"/>
      <c r="M49" s="284"/>
      <c r="N49" s="284"/>
      <c r="O49" s="284"/>
      <c r="P49" s="285"/>
      <c r="Q49" s="104"/>
      <c r="R49" s="99">
        <v>1</v>
      </c>
      <c r="S49" s="37">
        <f>Q49*R49</f>
        <v>0</v>
      </c>
      <c r="T49" s="37">
        <f>5*R49</f>
        <v>5</v>
      </c>
      <c r="U49" s="175"/>
      <c r="V49" s="179"/>
    </row>
    <row r="50" spans="2:22" ht="8.1" customHeight="1" thickBot="1" x14ac:dyDescent="0.3">
      <c r="B50" s="87"/>
      <c r="C50" s="206"/>
      <c r="D50" s="206"/>
      <c r="E50" s="206"/>
      <c r="F50" s="206"/>
      <c r="G50" s="206"/>
      <c r="H50" s="206"/>
      <c r="I50" s="206"/>
      <c r="J50" s="206"/>
      <c r="K50" s="206"/>
      <c r="L50" s="206"/>
      <c r="M50" s="206"/>
      <c r="N50" s="206"/>
      <c r="O50" s="206"/>
      <c r="P50" s="206"/>
      <c r="Q50" s="16"/>
      <c r="R50" s="17"/>
      <c r="S50" s="11"/>
      <c r="T50" s="11"/>
      <c r="U50" s="44"/>
      <c r="V50" s="115"/>
    </row>
    <row r="51" spans="2:22" s="2" customFormat="1" thickBot="1" x14ac:dyDescent="0.3">
      <c r="B51" s="86">
        <v>2</v>
      </c>
      <c r="C51" s="282" t="s">
        <v>86</v>
      </c>
      <c r="D51" s="282"/>
      <c r="E51" s="282"/>
      <c r="F51" s="282"/>
      <c r="G51" s="282"/>
      <c r="H51" s="282"/>
      <c r="I51" s="282"/>
      <c r="J51" s="282"/>
      <c r="K51" s="282"/>
      <c r="L51" s="282"/>
      <c r="M51" s="282"/>
      <c r="N51" s="282"/>
      <c r="O51" s="282"/>
      <c r="P51" s="283"/>
      <c r="Q51" s="43">
        <f>SUM(S52:S56)/T51</f>
        <v>0</v>
      </c>
      <c r="R51" s="106">
        <v>1</v>
      </c>
      <c r="S51" s="24">
        <f>IF(R51&gt;0,SUM(S52:S56)/T51*R51/SUM(R46,R51,R58,R63,R66),0)</f>
        <v>0</v>
      </c>
      <c r="T51" s="24">
        <f>SUM(T52:T56)</f>
        <v>25</v>
      </c>
      <c r="U51" s="45"/>
      <c r="V51" s="120"/>
    </row>
    <row r="52" spans="2:22" ht="29.1" customHeight="1" x14ac:dyDescent="0.25">
      <c r="B52" s="87" t="s">
        <v>14</v>
      </c>
      <c r="C52" s="280" t="s">
        <v>117</v>
      </c>
      <c r="D52" s="280"/>
      <c r="E52" s="280"/>
      <c r="F52" s="280"/>
      <c r="G52" s="280"/>
      <c r="H52" s="280"/>
      <c r="I52" s="280"/>
      <c r="J52" s="280"/>
      <c r="K52" s="280"/>
      <c r="L52" s="280"/>
      <c r="M52" s="280"/>
      <c r="N52" s="280"/>
      <c r="O52" s="280"/>
      <c r="P52" s="280"/>
      <c r="Q52" s="103"/>
      <c r="R52" s="98">
        <v>1</v>
      </c>
      <c r="S52" s="11">
        <f>Q52*R52</f>
        <v>0</v>
      </c>
      <c r="T52" s="11">
        <f>5*R52</f>
        <v>5</v>
      </c>
      <c r="U52" s="176"/>
      <c r="V52" s="179"/>
    </row>
    <row r="53" spans="2:22" ht="30" customHeight="1" x14ac:dyDescent="0.25">
      <c r="B53" s="87" t="s">
        <v>16</v>
      </c>
      <c r="C53" s="280" t="s">
        <v>87</v>
      </c>
      <c r="D53" s="280"/>
      <c r="E53" s="280"/>
      <c r="F53" s="280"/>
      <c r="G53" s="280"/>
      <c r="H53" s="280"/>
      <c r="I53" s="280"/>
      <c r="J53" s="280"/>
      <c r="K53" s="280"/>
      <c r="L53" s="280"/>
      <c r="M53" s="280"/>
      <c r="N53" s="280"/>
      <c r="O53" s="280"/>
      <c r="P53" s="281"/>
      <c r="Q53" s="104"/>
      <c r="R53" s="99">
        <v>1</v>
      </c>
      <c r="S53" s="11">
        <f>Q53*R53</f>
        <v>0</v>
      </c>
      <c r="T53" s="11">
        <f>5*R53</f>
        <v>5</v>
      </c>
      <c r="U53" s="175"/>
      <c r="V53" s="179"/>
    </row>
    <row r="54" spans="2:22" x14ac:dyDescent="0.25">
      <c r="B54" s="87" t="s">
        <v>18</v>
      </c>
      <c r="C54" s="280" t="s">
        <v>88</v>
      </c>
      <c r="D54" s="280"/>
      <c r="E54" s="280"/>
      <c r="F54" s="280"/>
      <c r="G54" s="280"/>
      <c r="H54" s="280"/>
      <c r="I54" s="280"/>
      <c r="J54" s="280"/>
      <c r="K54" s="280"/>
      <c r="L54" s="280"/>
      <c r="M54" s="280"/>
      <c r="N54" s="280"/>
      <c r="O54" s="280"/>
      <c r="P54" s="281"/>
      <c r="Q54" s="104"/>
      <c r="R54" s="99">
        <v>1</v>
      </c>
      <c r="S54" s="11">
        <f>Q54*R54</f>
        <v>0</v>
      </c>
      <c r="T54" s="11">
        <f>5*R54</f>
        <v>5</v>
      </c>
      <c r="U54" s="175"/>
      <c r="V54" s="179"/>
    </row>
    <row r="55" spans="2:22" x14ac:dyDescent="0.25">
      <c r="B55" s="87" t="s">
        <v>20</v>
      </c>
      <c r="C55" s="280" t="s">
        <v>89</v>
      </c>
      <c r="D55" s="280"/>
      <c r="E55" s="280"/>
      <c r="F55" s="280"/>
      <c r="G55" s="280"/>
      <c r="H55" s="280"/>
      <c r="I55" s="280"/>
      <c r="J55" s="280"/>
      <c r="K55" s="280"/>
      <c r="L55" s="280"/>
      <c r="M55" s="280"/>
      <c r="N55" s="280"/>
      <c r="O55" s="280"/>
      <c r="P55" s="281"/>
      <c r="Q55" s="104"/>
      <c r="R55" s="99">
        <v>1</v>
      </c>
      <c r="S55" s="11">
        <f>Q55*R55</f>
        <v>0</v>
      </c>
      <c r="T55" s="11">
        <f>5*R55</f>
        <v>5</v>
      </c>
      <c r="U55" s="175"/>
      <c r="V55" s="179"/>
    </row>
    <row r="56" spans="2:22" x14ac:dyDescent="0.25">
      <c r="B56" s="88" t="s">
        <v>22</v>
      </c>
      <c r="C56" s="284" t="s">
        <v>90</v>
      </c>
      <c r="D56" s="284"/>
      <c r="E56" s="284"/>
      <c r="F56" s="284"/>
      <c r="G56" s="284"/>
      <c r="H56" s="284"/>
      <c r="I56" s="284"/>
      <c r="J56" s="284"/>
      <c r="K56" s="284"/>
      <c r="L56" s="284"/>
      <c r="M56" s="284"/>
      <c r="N56" s="284"/>
      <c r="O56" s="284"/>
      <c r="P56" s="285"/>
      <c r="Q56" s="104"/>
      <c r="R56" s="99">
        <v>1</v>
      </c>
      <c r="S56" s="37">
        <f>Q56*R56</f>
        <v>0</v>
      </c>
      <c r="T56" s="37">
        <f>5*R56</f>
        <v>5</v>
      </c>
      <c r="U56" s="175"/>
      <c r="V56" s="179"/>
    </row>
    <row r="57" spans="2:22" ht="8.1" customHeight="1" thickBot="1" x14ac:dyDescent="0.3">
      <c r="B57" s="87"/>
      <c r="C57" s="206"/>
      <c r="D57" s="206"/>
      <c r="E57" s="206"/>
      <c r="F57" s="206"/>
      <c r="G57" s="206"/>
      <c r="H57" s="206"/>
      <c r="I57" s="206"/>
      <c r="J57" s="206"/>
      <c r="K57" s="206"/>
      <c r="L57" s="206"/>
      <c r="M57" s="206"/>
      <c r="N57" s="206"/>
      <c r="O57" s="206"/>
      <c r="P57" s="206"/>
      <c r="Q57" s="16"/>
      <c r="R57" s="17"/>
      <c r="S57" s="11"/>
      <c r="T57" s="11"/>
      <c r="U57" s="44"/>
      <c r="V57" s="115"/>
    </row>
    <row r="58" spans="2:22" ht="15.75" thickBot="1" x14ac:dyDescent="0.3">
      <c r="B58" s="86">
        <v>3</v>
      </c>
      <c r="C58" s="282" t="s">
        <v>91</v>
      </c>
      <c r="D58" s="282"/>
      <c r="E58" s="282"/>
      <c r="F58" s="282"/>
      <c r="G58" s="282"/>
      <c r="H58" s="282"/>
      <c r="I58" s="282"/>
      <c r="J58" s="282"/>
      <c r="K58" s="282"/>
      <c r="L58" s="282"/>
      <c r="M58" s="282"/>
      <c r="N58" s="282"/>
      <c r="O58" s="282"/>
      <c r="P58" s="283"/>
      <c r="Q58" s="43">
        <f>SUM(S59:S61)/T58</f>
        <v>0</v>
      </c>
      <c r="R58" s="106">
        <v>1</v>
      </c>
      <c r="S58" s="24">
        <f>IF(R58&gt;0,SUM(S59:S61)/T58*R58/SUM(R46,R51,R58,R63,R66),0)</f>
        <v>0</v>
      </c>
      <c r="T58" s="24">
        <f>SUM(T59:T61)</f>
        <v>15</v>
      </c>
      <c r="U58" s="45"/>
      <c r="V58" s="116"/>
    </row>
    <row r="59" spans="2:22" x14ac:dyDescent="0.25">
      <c r="B59" s="87" t="s">
        <v>14</v>
      </c>
      <c r="C59" s="280" t="s">
        <v>92</v>
      </c>
      <c r="D59" s="280"/>
      <c r="E59" s="280"/>
      <c r="F59" s="280"/>
      <c r="G59" s="280"/>
      <c r="H59" s="280"/>
      <c r="I59" s="280"/>
      <c r="J59" s="280"/>
      <c r="K59" s="280"/>
      <c r="L59" s="280"/>
      <c r="M59" s="280"/>
      <c r="N59" s="280"/>
      <c r="O59" s="280"/>
      <c r="P59" s="281"/>
      <c r="Q59" s="103"/>
      <c r="R59" s="98">
        <v>1</v>
      </c>
      <c r="S59" s="11">
        <f>Q59*R59</f>
        <v>0</v>
      </c>
      <c r="T59" s="11">
        <f>5*R59</f>
        <v>5</v>
      </c>
      <c r="U59" s="175"/>
      <c r="V59" s="179"/>
    </row>
    <row r="60" spans="2:22" x14ac:dyDescent="0.25">
      <c r="B60" s="87" t="s">
        <v>16</v>
      </c>
      <c r="C60" s="280" t="s">
        <v>93</v>
      </c>
      <c r="D60" s="280"/>
      <c r="E60" s="280"/>
      <c r="F60" s="280"/>
      <c r="G60" s="280"/>
      <c r="H60" s="280"/>
      <c r="I60" s="280"/>
      <c r="J60" s="280"/>
      <c r="K60" s="280"/>
      <c r="L60" s="280"/>
      <c r="M60" s="280"/>
      <c r="N60" s="280"/>
      <c r="O60" s="280"/>
      <c r="P60" s="281"/>
      <c r="Q60" s="104"/>
      <c r="R60" s="99">
        <v>1</v>
      </c>
      <c r="S60" s="11">
        <f>Q60*R60</f>
        <v>0</v>
      </c>
      <c r="T60" s="11">
        <f>5*R60</f>
        <v>5</v>
      </c>
      <c r="U60" s="175"/>
      <c r="V60" s="179"/>
    </row>
    <row r="61" spans="2:22" ht="30" customHeight="1" x14ac:dyDescent="0.25">
      <c r="B61" s="88" t="s">
        <v>18</v>
      </c>
      <c r="C61" s="284" t="s">
        <v>94</v>
      </c>
      <c r="D61" s="284"/>
      <c r="E61" s="284"/>
      <c r="F61" s="284"/>
      <c r="G61" s="284"/>
      <c r="H61" s="284"/>
      <c r="I61" s="284"/>
      <c r="J61" s="284"/>
      <c r="K61" s="284"/>
      <c r="L61" s="284"/>
      <c r="M61" s="284"/>
      <c r="N61" s="284"/>
      <c r="O61" s="284"/>
      <c r="P61" s="285"/>
      <c r="Q61" s="104"/>
      <c r="R61" s="99">
        <v>1</v>
      </c>
      <c r="S61" s="37">
        <f>Q61*R61</f>
        <v>0</v>
      </c>
      <c r="T61" s="37">
        <f>5*R61</f>
        <v>5</v>
      </c>
      <c r="U61" s="175"/>
      <c r="V61" s="179"/>
    </row>
    <row r="62" spans="2:22" ht="8.1" customHeight="1" thickBot="1" x14ac:dyDescent="0.3">
      <c r="B62" s="87"/>
      <c r="C62" s="206"/>
      <c r="D62" s="206"/>
      <c r="E62" s="206"/>
      <c r="F62" s="206"/>
      <c r="G62" s="206"/>
      <c r="H62" s="206"/>
      <c r="I62" s="206"/>
      <c r="J62" s="206"/>
      <c r="K62" s="206"/>
      <c r="L62" s="206"/>
      <c r="M62" s="206"/>
      <c r="N62" s="206"/>
      <c r="O62" s="206"/>
      <c r="P62" s="206"/>
      <c r="Q62" s="16"/>
      <c r="R62" s="17"/>
      <c r="S62" s="11"/>
      <c r="T62" s="11"/>
      <c r="U62" s="44"/>
      <c r="V62" s="115"/>
    </row>
    <row r="63" spans="2:22" ht="15.75" thickBot="1" x14ac:dyDescent="0.3">
      <c r="B63" s="86">
        <v>4</v>
      </c>
      <c r="C63" s="282" t="s">
        <v>95</v>
      </c>
      <c r="D63" s="282"/>
      <c r="E63" s="282"/>
      <c r="F63" s="282"/>
      <c r="G63" s="282"/>
      <c r="H63" s="282"/>
      <c r="I63" s="282"/>
      <c r="J63" s="282"/>
      <c r="K63" s="282"/>
      <c r="L63" s="282"/>
      <c r="M63" s="282"/>
      <c r="N63" s="282"/>
      <c r="O63" s="282"/>
      <c r="P63" s="283"/>
      <c r="Q63" s="43">
        <f>SUM(S64:S64)/T63</f>
        <v>0</v>
      </c>
      <c r="R63" s="106">
        <v>1</v>
      </c>
      <c r="S63" s="24">
        <f>IF(R63&gt;0,SUM(S64:S64)/T63*R63/SUM(R46,R51,R58,R63,R66),0)</f>
        <v>0</v>
      </c>
      <c r="T63" s="24">
        <f>SUM(T64:T64)</f>
        <v>5</v>
      </c>
      <c r="U63" s="45"/>
      <c r="V63" s="116"/>
    </row>
    <row r="64" spans="2:22" ht="27.95" customHeight="1" x14ac:dyDescent="0.25">
      <c r="B64" s="88" t="s">
        <v>14</v>
      </c>
      <c r="C64" s="284" t="s">
        <v>96</v>
      </c>
      <c r="D64" s="284"/>
      <c r="E64" s="284"/>
      <c r="F64" s="284"/>
      <c r="G64" s="284"/>
      <c r="H64" s="284"/>
      <c r="I64" s="284"/>
      <c r="J64" s="284"/>
      <c r="K64" s="284"/>
      <c r="L64" s="284"/>
      <c r="M64" s="284"/>
      <c r="N64" s="284"/>
      <c r="O64" s="284"/>
      <c r="P64" s="284"/>
      <c r="Q64" s="103"/>
      <c r="R64" s="98">
        <v>1</v>
      </c>
      <c r="S64" s="37">
        <f>Q64*R64</f>
        <v>0</v>
      </c>
      <c r="T64" s="37">
        <f>5*R64</f>
        <v>5</v>
      </c>
      <c r="U64" s="176"/>
      <c r="V64" s="179"/>
    </row>
    <row r="65" spans="2:22" ht="8.1" customHeight="1" thickBot="1" x14ac:dyDescent="0.3">
      <c r="B65" s="87"/>
      <c r="C65" s="205"/>
      <c r="D65" s="205"/>
      <c r="E65" s="205"/>
      <c r="F65" s="205"/>
      <c r="G65" s="205"/>
      <c r="H65" s="205"/>
      <c r="I65" s="205"/>
      <c r="J65" s="205"/>
      <c r="K65" s="205"/>
      <c r="L65" s="205"/>
      <c r="M65" s="205"/>
      <c r="N65" s="205"/>
      <c r="O65" s="205"/>
      <c r="P65" s="205"/>
      <c r="Q65" s="16"/>
      <c r="R65" s="17"/>
      <c r="S65" s="11"/>
      <c r="T65" s="11"/>
      <c r="U65" s="44"/>
      <c r="V65" s="115"/>
    </row>
    <row r="66" spans="2:22" ht="15.75" thickBot="1" x14ac:dyDescent="0.3">
      <c r="B66" s="86">
        <v>5</v>
      </c>
      <c r="C66" s="282" t="s">
        <v>97</v>
      </c>
      <c r="D66" s="282"/>
      <c r="E66" s="282"/>
      <c r="F66" s="282"/>
      <c r="G66" s="282"/>
      <c r="H66" s="282"/>
      <c r="I66" s="282"/>
      <c r="J66" s="282"/>
      <c r="K66" s="282"/>
      <c r="L66" s="282"/>
      <c r="M66" s="282"/>
      <c r="N66" s="282"/>
      <c r="O66" s="282"/>
      <c r="P66" s="283"/>
      <c r="Q66" s="43">
        <f>SUM(S67:S67)/T66</f>
        <v>0</v>
      </c>
      <c r="R66" s="106">
        <v>1</v>
      </c>
      <c r="S66" s="24">
        <f>IF(R66&gt;0,SUM(S67:S67)/T66*R66/SUM(R46,R51,R58,R63,R66),0)</f>
        <v>0</v>
      </c>
      <c r="T66" s="24">
        <f>SUM(T67)</f>
        <v>5</v>
      </c>
      <c r="U66" s="45"/>
      <c r="V66" s="116"/>
    </row>
    <row r="67" spans="2:22" ht="30.95" customHeight="1" x14ac:dyDescent="0.25">
      <c r="B67" s="156" t="s">
        <v>14</v>
      </c>
      <c r="C67" s="318" t="s">
        <v>98</v>
      </c>
      <c r="D67" s="318"/>
      <c r="E67" s="318"/>
      <c r="F67" s="318"/>
      <c r="G67" s="318"/>
      <c r="H67" s="318"/>
      <c r="I67" s="318"/>
      <c r="J67" s="318"/>
      <c r="K67" s="318"/>
      <c r="L67" s="318"/>
      <c r="M67" s="318"/>
      <c r="N67" s="318"/>
      <c r="O67" s="318"/>
      <c r="P67" s="318"/>
      <c r="Q67" s="105"/>
      <c r="R67" s="98">
        <v>1</v>
      </c>
      <c r="S67" s="77">
        <f>Q67*R67</f>
        <v>0</v>
      </c>
      <c r="T67" s="77">
        <f>5*R67</f>
        <v>5</v>
      </c>
      <c r="U67" s="175"/>
      <c r="V67" s="179"/>
    </row>
    <row r="68" spans="2:22" x14ac:dyDescent="0.25">
      <c r="B68" s="75"/>
      <c r="C68" s="25"/>
      <c r="D68" s="25"/>
      <c r="E68" s="25"/>
      <c r="F68" s="25"/>
      <c r="G68" s="25"/>
      <c r="H68" s="25"/>
      <c r="I68" s="25"/>
      <c r="J68" s="25"/>
      <c r="K68" s="25"/>
      <c r="L68" s="25"/>
      <c r="M68" s="25"/>
      <c r="N68" s="25"/>
      <c r="O68" s="25"/>
      <c r="P68" s="110" t="s">
        <v>80</v>
      </c>
      <c r="Q68" s="52">
        <f>S68</f>
        <v>0</v>
      </c>
      <c r="R68" s="125"/>
      <c r="S68" s="28">
        <f>SUM(S46,S51,S58,S63,S66)</f>
        <v>0</v>
      </c>
      <c r="T68" s="28">
        <f>SUM(T46,T51,T58,T63,T66)</f>
        <v>65</v>
      </c>
      <c r="U68" s="46"/>
      <c r="V68" s="118"/>
    </row>
    <row r="69" spans="2:22" hidden="1" x14ac:dyDescent="0.25">
      <c r="B69" s="78"/>
      <c r="C69" s="23"/>
      <c r="D69" s="23"/>
      <c r="E69" s="23"/>
      <c r="F69" s="23"/>
      <c r="G69" s="23"/>
      <c r="H69" s="23"/>
      <c r="I69" s="23"/>
      <c r="J69" s="23"/>
      <c r="K69" s="23"/>
      <c r="L69" s="23"/>
      <c r="M69" s="23"/>
      <c r="N69" s="23"/>
      <c r="O69" s="23"/>
      <c r="P69" s="30" t="s">
        <v>81</v>
      </c>
      <c r="Q69" s="128">
        <f>T68</f>
        <v>65</v>
      </c>
      <c r="R69" s="129"/>
      <c r="S69" s="24"/>
      <c r="T69" s="24"/>
      <c r="U69" s="45"/>
      <c r="V69" s="116"/>
    </row>
    <row r="70" spans="2:22" ht="6" customHeight="1" thickBot="1" x14ac:dyDescent="0.3">
      <c r="B70" s="79"/>
      <c r="Q70" s="17"/>
      <c r="R70" s="17"/>
      <c r="U70" s="48"/>
      <c r="V70" s="115"/>
    </row>
    <row r="71" spans="2:22" ht="15.75" thickBot="1" x14ac:dyDescent="0.3">
      <c r="B71" s="80"/>
      <c r="C71" s="81"/>
      <c r="D71" s="82"/>
      <c r="E71" s="82"/>
      <c r="F71" s="82"/>
      <c r="G71" s="82"/>
      <c r="H71" s="82"/>
      <c r="I71" s="82"/>
      <c r="J71" s="82"/>
      <c r="K71" s="82"/>
      <c r="L71" s="82"/>
      <c r="M71" s="82"/>
      <c r="N71" s="82"/>
      <c r="O71" s="290" t="s">
        <v>130</v>
      </c>
      <c r="P71" s="291"/>
      <c r="Q71" s="112">
        <f>AVERAGE(Q41,Q68)</f>
        <v>0</v>
      </c>
      <c r="R71" s="96"/>
      <c r="S71" s="82"/>
      <c r="T71" s="82"/>
      <c r="U71" s="97"/>
      <c r="V71" s="121"/>
    </row>
    <row r="72" spans="2:22" ht="15.75" hidden="1" thickBot="1" x14ac:dyDescent="0.3">
      <c r="B72" s="80"/>
      <c r="C72" s="81"/>
      <c r="D72" s="82"/>
      <c r="E72" s="82"/>
      <c r="F72" s="82"/>
      <c r="G72" s="82"/>
      <c r="H72" s="82"/>
      <c r="I72" s="82"/>
      <c r="J72" s="82"/>
      <c r="K72" s="82"/>
      <c r="L72" s="82"/>
      <c r="M72" s="82"/>
      <c r="N72" s="82"/>
      <c r="O72" s="82"/>
      <c r="P72" s="83" t="s">
        <v>99</v>
      </c>
      <c r="Q72" s="84">
        <f>Q42+Q69</f>
        <v>175</v>
      </c>
      <c r="R72" s="81"/>
      <c r="S72" s="82"/>
      <c r="T72" s="82"/>
      <c r="U72" s="82"/>
      <c r="V72" s="85"/>
    </row>
    <row r="73" spans="2:22" ht="15.75" thickBot="1" x14ac:dyDescent="0.3"/>
    <row r="74" spans="2:22" x14ac:dyDescent="0.25">
      <c r="B74" s="311" t="s">
        <v>76</v>
      </c>
      <c r="C74" s="312"/>
      <c r="D74" s="312"/>
      <c r="E74" s="313"/>
      <c r="F74" s="309"/>
      <c r="G74" s="309"/>
      <c r="H74" s="310"/>
    </row>
    <row r="75" spans="2:22" x14ac:dyDescent="0.25">
      <c r="B75" s="296" t="s">
        <v>77</v>
      </c>
      <c r="C75" s="297"/>
      <c r="D75" s="297"/>
      <c r="E75" s="298"/>
      <c r="F75" s="292"/>
      <c r="G75" s="292"/>
      <c r="H75" s="293"/>
    </row>
    <row r="76" spans="2:22" x14ac:dyDescent="0.25">
      <c r="B76" s="296" t="s">
        <v>78</v>
      </c>
      <c r="C76" s="297"/>
      <c r="D76" s="297"/>
      <c r="E76" s="298"/>
      <c r="F76" s="292"/>
      <c r="G76" s="292"/>
      <c r="H76" s="293"/>
    </row>
    <row r="77" spans="2:22" ht="15.75" thickBot="1" x14ac:dyDescent="0.3">
      <c r="B77" s="299" t="s">
        <v>79</v>
      </c>
      <c r="C77" s="300"/>
      <c r="D77" s="300"/>
      <c r="E77" s="301"/>
      <c r="F77" s="294"/>
      <c r="G77" s="294"/>
      <c r="H77" s="295"/>
    </row>
  </sheetData>
  <protectedRanges>
    <protectedRange algorithmName="SHA-512" hashValue="5kLxYxFi3UxkTY6cRnCwq7MFnqzzsfyVa9kubkfHwZhJdh3F2+9N7gvR8BXts2ZvwRDldv40/wM3mz5B2fEHHQ==" saltValue="utWnGIktpZBzPHi+ruXxaA==" spinCount="100000" sqref="Q11:Q19" name="Range1_1"/>
    <protectedRange algorithmName="SHA-512" hashValue="5kLxYxFi3UxkTY6cRnCwq7MFnqzzsfyVa9kubkfHwZhJdh3F2+9N7gvR8BXts2ZvwRDldv40/wM3mz5B2fEHHQ==" saltValue="utWnGIktpZBzPHi+ruXxaA==" spinCount="100000" sqref="Q22:Q23" name="Range1_2"/>
    <protectedRange algorithmName="SHA-512" hashValue="5kLxYxFi3UxkTY6cRnCwq7MFnqzzsfyVa9kubkfHwZhJdh3F2+9N7gvR8BXts2ZvwRDldv40/wM3mz5B2fEHHQ==" saltValue="utWnGIktpZBzPHi+ruXxaA==" spinCount="100000" sqref="Q26:Q29" name="Range1_3"/>
    <protectedRange algorithmName="SHA-512" hashValue="5kLxYxFi3UxkTY6cRnCwq7MFnqzzsfyVa9kubkfHwZhJdh3F2+9N7gvR8BXts2ZvwRDldv40/wM3mz5B2fEHHQ==" saltValue="utWnGIktpZBzPHi+ruXxaA==" spinCount="100000" sqref="Q32:Q34" name="Range1_4"/>
    <protectedRange algorithmName="SHA-512" hashValue="5kLxYxFi3UxkTY6cRnCwq7MFnqzzsfyVa9kubkfHwZhJdh3F2+9N7gvR8BXts2ZvwRDldv40/wM3mz5B2fEHHQ==" saltValue="utWnGIktpZBzPHi+ruXxaA==" spinCount="100000" sqref="Q37:Q40" name="Range1_5"/>
    <protectedRange algorithmName="SHA-512" hashValue="p8I1laLpGjO7AUAFPyGXr7lF4n3ZNkAU+y+EPdO9BBwRoQ7TTpCYFLgWPftXJd+A3hg0A75Ze/BnScjav7wv9Q==" saltValue="EkE4Mzhi1k42x2xpPovbQg==" spinCount="100000" sqref="O4" name="Range1_7"/>
  </protectedRanges>
  <mergeCells count="59">
    <mergeCell ref="B7:P7"/>
    <mergeCell ref="C37:P37"/>
    <mergeCell ref="C38:P38"/>
    <mergeCell ref="C39:P39"/>
    <mergeCell ref="C40:P40"/>
    <mergeCell ref="C33:P33"/>
    <mergeCell ref="C14:P14"/>
    <mergeCell ref="B9:Q9"/>
    <mergeCell ref="C34:P34"/>
    <mergeCell ref="C21:P21"/>
    <mergeCell ref="C22:P22"/>
    <mergeCell ref="C15:P15"/>
    <mergeCell ref="C16:P16"/>
    <mergeCell ref="C17:P17"/>
    <mergeCell ref="C18:P18"/>
    <mergeCell ref="C19:P19"/>
    <mergeCell ref="C52:P52"/>
    <mergeCell ref="C64:P64"/>
    <mergeCell ref="B76:E76"/>
    <mergeCell ref="F76:H76"/>
    <mergeCell ref="C10:P10"/>
    <mergeCell ref="C11:P11"/>
    <mergeCell ref="C12:P12"/>
    <mergeCell ref="C13:P13"/>
    <mergeCell ref="C66:P66"/>
    <mergeCell ref="C32:P32"/>
    <mergeCell ref="C60:P60"/>
    <mergeCell ref="B77:E77"/>
    <mergeCell ref="F77:H77"/>
    <mergeCell ref="B4:M5"/>
    <mergeCell ref="B74:E74"/>
    <mergeCell ref="F74:H74"/>
    <mergeCell ref="B75:E75"/>
    <mergeCell ref="F75:H75"/>
    <mergeCell ref="C23:P23"/>
    <mergeCell ref="C25:P25"/>
    <mergeCell ref="C26:P26"/>
    <mergeCell ref="C27:P27"/>
    <mergeCell ref="C28:P28"/>
    <mergeCell ref="C29:P29"/>
    <mergeCell ref="C61:P61"/>
    <mergeCell ref="C67:P67"/>
    <mergeCell ref="B45:P45"/>
    <mergeCell ref="B2:R2"/>
    <mergeCell ref="O71:P71"/>
    <mergeCell ref="C31:P31"/>
    <mergeCell ref="C36:P36"/>
    <mergeCell ref="C46:P46"/>
    <mergeCell ref="C47:P47"/>
    <mergeCell ref="C48:P48"/>
    <mergeCell ref="C49:P49"/>
    <mergeCell ref="C51:P51"/>
    <mergeCell ref="C53:P53"/>
    <mergeCell ref="C54:P54"/>
    <mergeCell ref="C55:P55"/>
    <mergeCell ref="C56:P56"/>
    <mergeCell ref="C58:P58"/>
    <mergeCell ref="C59:P59"/>
    <mergeCell ref="C63:P63"/>
  </mergeCells>
  <conditionalFormatting sqref="O5">
    <cfRule type="expression" dxfId="3" priority="1">
      <formula>$O$5&lt;$O$4</formula>
    </cfRule>
    <cfRule type="expression" dxfId="2" priority="2">
      <formula>$O$5&gt;=$O$4</formula>
    </cfRule>
  </conditionalFormatting>
  <dataValidations count="1">
    <dataValidation type="decimal" allowBlank="1" showInputMessage="1" showErrorMessage="1" error="Please enter a value between 0% and 100%. " promptTitle="Minimum Acceptable Score" prompt="Please enter a value between 0% and 100%. " sqref="O4" xr:uid="{FFA0FB74-4E70-8A46-916A-149DDBAAFFCD}">
      <formula1>0</formula1>
      <formula2>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xr:uid="{B2F489D3-376A-407C-BAD9-2DB1C2F2FFA8}">
          <x14:formula1>
            <xm:f>'Drop Down Menus'!$J$9:$J$14</xm:f>
          </x14:formula1>
          <xm:sqref>R20 R24 R30 R35</xm:sqref>
        </x14:dataValidation>
        <x14:dataValidation type="list" allowBlank="1" showInputMessage="1" showErrorMessage="1" xr:uid="{2DD687DB-B0A7-4270-83B5-40FA468C5693}">
          <x14:formula1>
            <xm:f>'Drop Down Menus'!$J$46:$J$52</xm:f>
          </x14:formula1>
          <xm:sqref>R50 R57 R62 R65</xm:sqref>
        </x14:dataValidation>
        <x14:dataValidation type="list" allowBlank="1" showInputMessage="1" promptTitle="Priority Level for Factor" prompt="Please select a priority level between 0% and 100% for each question. Scores for questions with a 0% priority level are not factored into the final analysis while scores for questions with 100% priority levels are fully factored into the final analysis." xr:uid="{3602A709-571F-484B-87C1-02CC09BD33DC}">
          <x14:formula1>
            <xm:f>'Drop Down Menus'!$J$9:$J$14</xm:f>
          </x14:formula1>
          <xm:sqref>R63</xm:sqref>
        </x14:dataValidation>
        <x14:dataValidation type="list" allowBlank="1" error="Please enter a whole number value between 1 and 5. " promptTitle="Payer Score" prompt="Please select a value between 1-5, with 1 demonstrating the lowest capabilities and 5 demonstrating the highest capabilities. " xr:uid="{AC6DCA76-987A-4641-90CD-4824E6907A64}">
          <x14:formula1>
            <xm:f>'Drop Down Menus'!$L$9:$L$14</xm:f>
          </x14:formula1>
          <xm:sqref>Q11:Q19 Q67 Q64 Q59:Q61 Q52:Q56 Q47:Q49 Q37:Q40 Q32:Q34 Q26:Q29 Q22:Q23</xm:sqref>
        </x14:dataValidation>
        <x14:dataValidation type="list" allowBlank="1" showErrorMessage="1" promptTitle="Priority Level for Factor" prompt="Please select a priority level between 0% and 100% for each question. Scores for questions with a 0% priority level are not factored into the final analysis while scores for questions with 100% priority levels are fully factored into the final analysis." xr:uid="{34A9F530-E984-4D4A-96C2-D4AC49D12D49}">
          <x14:formula1>
            <xm:f>'Drop Down Menus'!$J$9:$J$14</xm:f>
          </x14:formula1>
          <xm:sqref>R36:R40 R66:R67 R64 R58:R61 R51:R56 R46:R49 R10:R19 R21:R23 R25:R29 R31:R34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1E793-F532-4C59-B31B-FB22D5385BB6}">
  <sheetPr>
    <tabColor rgb="FF133C55"/>
  </sheetPr>
  <dimension ref="B1:AC73"/>
  <sheetViews>
    <sheetView zoomScale="90" zoomScaleNormal="90" workbookViewId="0">
      <pane ySplit="7" topLeftCell="A8" activePane="bottomLeft" state="frozen"/>
      <selection pane="bottomLeft" activeCell="O5" sqref="O5"/>
    </sheetView>
  </sheetViews>
  <sheetFormatPr defaultColWidth="8.85546875" defaultRowHeight="15" x14ac:dyDescent="0.25"/>
  <cols>
    <col min="1" max="1" width="3.7109375" style="4" customWidth="1"/>
    <col min="2" max="2" width="6.7109375" style="4" customWidth="1"/>
    <col min="3" max="3" width="6.85546875" style="3" customWidth="1"/>
    <col min="4" max="12" width="6.85546875" style="4" customWidth="1"/>
    <col min="13" max="13" width="10.42578125" style="4" customWidth="1"/>
    <col min="14" max="14" width="17.7109375" style="4" bestFit="1" customWidth="1"/>
    <col min="15" max="15" width="6.28515625" style="4" customWidth="1"/>
    <col min="16" max="16" width="17.7109375" style="4" bestFit="1" customWidth="1"/>
    <col min="17" max="17" width="11.42578125" style="17" customWidth="1"/>
    <col min="18" max="18" width="18.7109375" style="17" bestFit="1" customWidth="1"/>
    <col min="19" max="19" width="14" style="4" hidden="1" customWidth="1"/>
    <col min="20" max="20" width="19" style="4" hidden="1" customWidth="1"/>
    <col min="21" max="21" width="104.42578125" style="4" bestFit="1" customWidth="1"/>
    <col min="22" max="22" width="38.140625" style="4" bestFit="1" customWidth="1"/>
    <col min="23" max="29" width="8.85546875" style="33"/>
    <col min="30" max="16384" width="8.85546875" style="4"/>
  </cols>
  <sheetData>
    <row r="1" spans="2:22" ht="15.75" thickBot="1" x14ac:dyDescent="0.3"/>
    <row r="2" spans="2:22" ht="84.75" customHeight="1" thickBot="1" x14ac:dyDescent="0.3">
      <c r="B2" s="304" t="s">
        <v>127</v>
      </c>
      <c r="C2" s="305"/>
      <c r="D2" s="305"/>
      <c r="E2" s="305"/>
      <c r="F2" s="305"/>
      <c r="G2" s="305"/>
      <c r="H2" s="305"/>
      <c r="I2" s="305"/>
      <c r="J2" s="305"/>
      <c r="K2" s="305"/>
      <c r="L2" s="305"/>
      <c r="M2" s="305"/>
      <c r="N2" s="305"/>
      <c r="O2" s="305"/>
      <c r="P2" s="305"/>
      <c r="Q2" s="305"/>
      <c r="R2" s="306"/>
      <c r="S2" s="161"/>
      <c r="T2" s="161"/>
      <c r="U2" s="168"/>
      <c r="V2" s="169"/>
    </row>
    <row r="3" spans="2:22" ht="5.0999999999999996" customHeight="1" thickBot="1" x14ac:dyDescent="0.3">
      <c r="B3" s="68"/>
      <c r="Q3" s="3"/>
      <c r="R3" s="3"/>
      <c r="V3" s="69"/>
    </row>
    <row r="4" spans="2:22" ht="17.100000000000001" customHeight="1" thickBot="1" x14ac:dyDescent="0.3">
      <c r="B4" s="286" t="s">
        <v>131</v>
      </c>
      <c r="C4" s="287"/>
      <c r="D4" s="287"/>
      <c r="E4" s="287"/>
      <c r="F4" s="287"/>
      <c r="G4" s="287"/>
      <c r="H4" s="287"/>
      <c r="I4" s="287"/>
      <c r="J4" s="287"/>
      <c r="K4" s="287"/>
      <c r="L4" s="287"/>
      <c r="M4" s="287"/>
      <c r="N4" s="159" t="s">
        <v>0</v>
      </c>
      <c r="O4" s="184"/>
      <c r="Q4" s="4"/>
      <c r="R4" s="3"/>
      <c r="V4" s="69"/>
    </row>
    <row r="5" spans="2:22" ht="15.75" thickBot="1" x14ac:dyDescent="0.3">
      <c r="B5" s="288"/>
      <c r="C5" s="289"/>
      <c r="D5" s="289"/>
      <c r="E5" s="289"/>
      <c r="F5" s="289"/>
      <c r="G5" s="289"/>
      <c r="H5" s="289"/>
      <c r="I5" s="289"/>
      <c r="J5" s="289"/>
      <c r="K5" s="289"/>
      <c r="L5" s="289"/>
      <c r="M5" s="289"/>
      <c r="N5" s="158" t="s">
        <v>129</v>
      </c>
      <c r="O5" s="183">
        <f>Q67</f>
        <v>0</v>
      </c>
      <c r="Q5" s="3"/>
      <c r="R5" s="3"/>
      <c r="V5" s="69"/>
    </row>
    <row r="6" spans="2:22" ht="6" customHeight="1" thickBot="1" x14ac:dyDescent="0.3">
      <c r="B6" s="70"/>
      <c r="C6" s="6"/>
      <c r="D6" s="5"/>
      <c r="E6" s="5"/>
      <c r="F6" s="5"/>
      <c r="G6" s="5"/>
      <c r="H6" s="5"/>
      <c r="I6" s="5"/>
      <c r="J6" s="5"/>
      <c r="K6" s="5"/>
      <c r="L6" s="5"/>
      <c r="M6" s="5"/>
      <c r="N6" s="5"/>
      <c r="O6" s="5"/>
      <c r="P6" s="5"/>
      <c r="Q6" s="50"/>
      <c r="R6" s="50"/>
      <c r="S6" s="5"/>
      <c r="T6" s="5"/>
      <c r="U6" s="5"/>
      <c r="V6" s="71"/>
    </row>
    <row r="7" spans="2:22" s="2" customFormat="1" ht="29.25" thickTop="1" x14ac:dyDescent="0.25">
      <c r="B7" s="72"/>
      <c r="C7" s="325" t="s">
        <v>1</v>
      </c>
      <c r="D7" s="325"/>
      <c r="E7" s="325"/>
      <c r="F7" s="325"/>
      <c r="G7" s="325"/>
      <c r="H7" s="325"/>
      <c r="I7" s="325"/>
      <c r="J7" s="325"/>
      <c r="K7" s="325"/>
      <c r="L7" s="325"/>
      <c r="M7" s="325"/>
      <c r="N7" s="325"/>
      <c r="O7" s="325"/>
      <c r="P7" s="325"/>
      <c r="Q7" s="157" t="s">
        <v>2</v>
      </c>
      <c r="R7" s="157" t="s">
        <v>3</v>
      </c>
      <c r="S7" s="170" t="s">
        <v>4</v>
      </c>
      <c r="T7" s="170" t="s">
        <v>5</v>
      </c>
      <c r="U7" s="171" t="s">
        <v>6</v>
      </c>
      <c r="V7" s="172" t="s">
        <v>7</v>
      </c>
    </row>
    <row r="8" spans="2:22" x14ac:dyDescent="0.25">
      <c r="B8" s="216" t="s">
        <v>8</v>
      </c>
      <c r="C8" s="51"/>
      <c r="D8" s="8"/>
      <c r="E8" s="8"/>
      <c r="F8" s="8"/>
      <c r="G8" s="8"/>
      <c r="H8" s="8"/>
      <c r="I8" s="8"/>
      <c r="J8" s="8"/>
      <c r="K8" s="8"/>
      <c r="L8" s="8"/>
      <c r="M8" s="8"/>
      <c r="N8" s="8"/>
      <c r="O8" s="8"/>
      <c r="P8" s="8"/>
      <c r="Q8" s="51"/>
      <c r="R8" s="51"/>
      <c r="S8" s="8"/>
      <c r="T8" s="8"/>
      <c r="U8" s="49"/>
      <c r="V8" s="73"/>
    </row>
    <row r="9" spans="2:22" ht="44.45" customHeight="1" thickBot="1" x14ac:dyDescent="0.3">
      <c r="B9" s="316" t="s">
        <v>9</v>
      </c>
      <c r="C9" s="317"/>
      <c r="D9" s="317"/>
      <c r="E9" s="317"/>
      <c r="F9" s="317"/>
      <c r="G9" s="317"/>
      <c r="H9" s="317"/>
      <c r="I9" s="317"/>
      <c r="J9" s="317"/>
      <c r="K9" s="317"/>
      <c r="L9" s="317"/>
      <c r="M9" s="317"/>
      <c r="N9" s="317"/>
      <c r="O9" s="317"/>
      <c r="P9" s="317"/>
      <c r="Q9" s="317"/>
      <c r="S9" s="9"/>
      <c r="T9" s="9"/>
      <c r="U9" s="48"/>
      <c r="V9" s="69"/>
    </row>
    <row r="10" spans="2:22" ht="15.75" thickBot="1" x14ac:dyDescent="0.3">
      <c r="B10" s="86">
        <v>1</v>
      </c>
      <c r="C10" s="282" t="s">
        <v>13</v>
      </c>
      <c r="D10" s="282"/>
      <c r="E10" s="282"/>
      <c r="F10" s="282"/>
      <c r="G10" s="282"/>
      <c r="H10" s="282"/>
      <c r="I10" s="282"/>
      <c r="J10" s="282"/>
      <c r="K10" s="282"/>
      <c r="L10" s="282"/>
      <c r="M10" s="282"/>
      <c r="N10" s="282"/>
      <c r="O10" s="282"/>
      <c r="P10" s="283"/>
      <c r="Q10" s="43">
        <f>SUM(S11:S19)/T10</f>
        <v>0</v>
      </c>
      <c r="R10" s="109">
        <v>0.5</v>
      </c>
      <c r="S10" s="24">
        <f>IF(R10&gt;0,SUM(S11:S19)/T10*R10/SUM(R10,R21,R25,R31,R36),0)</f>
        <v>0</v>
      </c>
      <c r="T10" s="24">
        <f>SUM(T11:T19)</f>
        <v>45</v>
      </c>
      <c r="U10" s="45"/>
      <c r="V10" s="116"/>
    </row>
    <row r="11" spans="2:22" x14ac:dyDescent="0.25">
      <c r="B11" s="87" t="s">
        <v>14</v>
      </c>
      <c r="C11" s="319" t="s">
        <v>15</v>
      </c>
      <c r="D11" s="319"/>
      <c r="E11" s="319"/>
      <c r="F11" s="319"/>
      <c r="G11" s="319"/>
      <c r="H11" s="319"/>
      <c r="I11" s="319"/>
      <c r="J11" s="319"/>
      <c r="K11" s="319"/>
      <c r="L11" s="319"/>
      <c r="M11" s="319"/>
      <c r="N11" s="319"/>
      <c r="O11" s="319"/>
      <c r="P11" s="320"/>
      <c r="Q11" s="100"/>
      <c r="R11" s="107">
        <v>1</v>
      </c>
      <c r="S11" s="11">
        <f t="shared" ref="S11:S19" si="0">Q11*R11</f>
        <v>0</v>
      </c>
      <c r="T11" s="11">
        <f t="shared" ref="T11:T19" si="1">5*R11</f>
        <v>5</v>
      </c>
      <c r="U11" s="175"/>
      <c r="V11" s="179"/>
    </row>
    <row r="12" spans="2:22" x14ac:dyDescent="0.25">
      <c r="B12" s="87" t="s">
        <v>16</v>
      </c>
      <c r="C12" s="319" t="s">
        <v>17</v>
      </c>
      <c r="D12" s="319"/>
      <c r="E12" s="319"/>
      <c r="F12" s="319"/>
      <c r="G12" s="319"/>
      <c r="H12" s="319"/>
      <c r="I12" s="319"/>
      <c r="J12" s="319"/>
      <c r="K12" s="319"/>
      <c r="L12" s="319"/>
      <c r="M12" s="319"/>
      <c r="N12" s="319"/>
      <c r="O12" s="319"/>
      <c r="P12" s="320"/>
      <c r="Q12" s="101"/>
      <c r="R12" s="108">
        <v>1</v>
      </c>
      <c r="S12" s="11">
        <f t="shared" si="0"/>
        <v>0</v>
      </c>
      <c r="T12" s="11">
        <f t="shared" si="1"/>
        <v>5</v>
      </c>
      <c r="U12" s="175"/>
      <c r="V12" s="179"/>
    </row>
    <row r="13" spans="2:22" x14ac:dyDescent="0.25">
      <c r="B13" s="87" t="s">
        <v>18</v>
      </c>
      <c r="C13" s="319" t="s">
        <v>19</v>
      </c>
      <c r="D13" s="319"/>
      <c r="E13" s="319"/>
      <c r="F13" s="319"/>
      <c r="G13" s="319"/>
      <c r="H13" s="319"/>
      <c r="I13" s="319"/>
      <c r="J13" s="319"/>
      <c r="K13" s="319"/>
      <c r="L13" s="319"/>
      <c r="M13" s="319"/>
      <c r="N13" s="319"/>
      <c r="O13" s="319"/>
      <c r="P13" s="320"/>
      <c r="Q13" s="101"/>
      <c r="R13" s="108">
        <v>1</v>
      </c>
      <c r="S13" s="11">
        <f t="shared" si="0"/>
        <v>0</v>
      </c>
      <c r="T13" s="11">
        <f t="shared" si="1"/>
        <v>5</v>
      </c>
      <c r="U13" s="175"/>
      <c r="V13" s="179"/>
    </row>
    <row r="14" spans="2:22" x14ac:dyDescent="0.25">
      <c r="B14" s="87" t="s">
        <v>20</v>
      </c>
      <c r="C14" s="319" t="s">
        <v>21</v>
      </c>
      <c r="D14" s="319"/>
      <c r="E14" s="319"/>
      <c r="F14" s="319"/>
      <c r="G14" s="319"/>
      <c r="H14" s="319"/>
      <c r="I14" s="319"/>
      <c r="J14" s="319"/>
      <c r="K14" s="319"/>
      <c r="L14" s="319"/>
      <c r="M14" s="319"/>
      <c r="N14" s="319"/>
      <c r="O14" s="319"/>
      <c r="P14" s="320"/>
      <c r="Q14" s="101"/>
      <c r="R14" s="108">
        <v>1</v>
      </c>
      <c r="S14" s="11">
        <f t="shared" si="0"/>
        <v>0</v>
      </c>
      <c r="T14" s="11">
        <f t="shared" si="1"/>
        <v>5</v>
      </c>
      <c r="U14" s="175"/>
      <c r="V14" s="179"/>
    </row>
    <row r="15" spans="2:22" x14ac:dyDescent="0.25">
      <c r="B15" s="87" t="s">
        <v>22</v>
      </c>
      <c r="C15" s="319" t="s">
        <v>23</v>
      </c>
      <c r="D15" s="319"/>
      <c r="E15" s="319"/>
      <c r="F15" s="319"/>
      <c r="G15" s="319"/>
      <c r="H15" s="319"/>
      <c r="I15" s="319"/>
      <c r="J15" s="319"/>
      <c r="K15" s="319"/>
      <c r="L15" s="319"/>
      <c r="M15" s="319"/>
      <c r="N15" s="319"/>
      <c r="O15" s="319"/>
      <c r="P15" s="320"/>
      <c r="Q15" s="101"/>
      <c r="R15" s="108">
        <v>1</v>
      </c>
      <c r="S15" s="11">
        <f t="shared" si="0"/>
        <v>0</v>
      </c>
      <c r="T15" s="11">
        <f t="shared" si="1"/>
        <v>5</v>
      </c>
      <c r="U15" s="175"/>
      <c r="V15" s="179"/>
    </row>
    <row r="16" spans="2:22" x14ac:dyDescent="0.25">
      <c r="B16" s="87" t="s">
        <v>25</v>
      </c>
      <c r="C16" s="319" t="s">
        <v>26</v>
      </c>
      <c r="D16" s="319"/>
      <c r="E16" s="319"/>
      <c r="F16" s="319"/>
      <c r="G16" s="319"/>
      <c r="H16" s="319"/>
      <c r="I16" s="319"/>
      <c r="J16" s="319"/>
      <c r="K16" s="319"/>
      <c r="L16" s="319"/>
      <c r="M16" s="319"/>
      <c r="N16" s="319"/>
      <c r="O16" s="319"/>
      <c r="P16" s="320"/>
      <c r="Q16" s="101"/>
      <c r="R16" s="108">
        <v>1</v>
      </c>
      <c r="S16" s="11">
        <f t="shared" si="0"/>
        <v>0</v>
      </c>
      <c r="T16" s="11">
        <f t="shared" si="1"/>
        <v>5</v>
      </c>
      <c r="U16" s="175"/>
      <c r="V16" s="179"/>
    </row>
    <row r="17" spans="2:22" x14ac:dyDescent="0.25">
      <c r="B17" s="87" t="s">
        <v>27</v>
      </c>
      <c r="C17" s="319" t="s">
        <v>28</v>
      </c>
      <c r="D17" s="319"/>
      <c r="E17" s="319"/>
      <c r="F17" s="319"/>
      <c r="G17" s="319"/>
      <c r="H17" s="319"/>
      <c r="I17" s="319"/>
      <c r="J17" s="319"/>
      <c r="K17" s="319"/>
      <c r="L17" s="319"/>
      <c r="M17" s="319"/>
      <c r="N17" s="319"/>
      <c r="O17" s="319"/>
      <c r="P17" s="320"/>
      <c r="Q17" s="101"/>
      <c r="R17" s="108">
        <v>1</v>
      </c>
      <c r="S17" s="11">
        <f t="shared" si="0"/>
        <v>0</v>
      </c>
      <c r="T17" s="11">
        <f t="shared" si="1"/>
        <v>5</v>
      </c>
      <c r="U17" s="175"/>
      <c r="V17" s="179"/>
    </row>
    <row r="18" spans="2:22" x14ac:dyDescent="0.25">
      <c r="B18" s="87" t="s">
        <v>29</v>
      </c>
      <c r="C18" s="319" t="s">
        <v>30</v>
      </c>
      <c r="D18" s="319"/>
      <c r="E18" s="319"/>
      <c r="F18" s="319"/>
      <c r="G18" s="319"/>
      <c r="H18" s="319"/>
      <c r="I18" s="319"/>
      <c r="J18" s="319"/>
      <c r="K18" s="319"/>
      <c r="L18" s="319"/>
      <c r="M18" s="319"/>
      <c r="N18" s="319"/>
      <c r="O18" s="319"/>
      <c r="P18" s="320"/>
      <c r="Q18" s="101"/>
      <c r="R18" s="108">
        <v>1</v>
      </c>
      <c r="S18" s="11">
        <f t="shared" si="0"/>
        <v>0</v>
      </c>
      <c r="T18" s="11">
        <f t="shared" si="1"/>
        <v>5</v>
      </c>
      <c r="U18" s="175"/>
      <c r="V18" s="179"/>
    </row>
    <row r="19" spans="2:22" x14ac:dyDescent="0.25">
      <c r="B19" s="88" t="s">
        <v>31</v>
      </c>
      <c r="C19" s="323" t="s">
        <v>32</v>
      </c>
      <c r="D19" s="323"/>
      <c r="E19" s="323"/>
      <c r="F19" s="323"/>
      <c r="G19" s="323"/>
      <c r="H19" s="323"/>
      <c r="I19" s="323"/>
      <c r="J19" s="323"/>
      <c r="K19" s="323"/>
      <c r="L19" s="323"/>
      <c r="M19" s="323"/>
      <c r="N19" s="323"/>
      <c r="O19" s="323"/>
      <c r="P19" s="324"/>
      <c r="Q19" s="101"/>
      <c r="R19" s="108">
        <v>1</v>
      </c>
      <c r="S19" s="37">
        <f t="shared" si="0"/>
        <v>0</v>
      </c>
      <c r="T19" s="37">
        <f t="shared" si="1"/>
        <v>5</v>
      </c>
      <c r="U19" s="175"/>
      <c r="V19" s="179"/>
    </row>
    <row r="20" spans="2:22" ht="8.1" customHeight="1" thickBot="1" x14ac:dyDescent="0.3">
      <c r="B20" s="87"/>
      <c r="C20" s="206"/>
      <c r="D20" s="206"/>
      <c r="E20" s="206"/>
      <c r="F20" s="206"/>
      <c r="G20" s="206"/>
      <c r="H20" s="206"/>
      <c r="I20" s="206"/>
      <c r="J20" s="206"/>
      <c r="K20" s="206"/>
      <c r="L20" s="206"/>
      <c r="M20" s="206"/>
      <c r="N20" s="206"/>
      <c r="O20" s="206"/>
      <c r="P20" s="206"/>
      <c r="S20" s="11"/>
      <c r="T20" s="11"/>
      <c r="U20" s="44"/>
      <c r="V20" s="115"/>
    </row>
    <row r="21" spans="2:22" ht="15.75" thickBot="1" x14ac:dyDescent="0.3">
      <c r="B21" s="86">
        <v>2</v>
      </c>
      <c r="C21" s="282" t="s">
        <v>33</v>
      </c>
      <c r="D21" s="282"/>
      <c r="E21" s="282"/>
      <c r="F21" s="282"/>
      <c r="G21" s="282"/>
      <c r="H21" s="282"/>
      <c r="I21" s="282"/>
      <c r="J21" s="282"/>
      <c r="K21" s="282"/>
      <c r="L21" s="282"/>
      <c r="M21" s="282"/>
      <c r="N21" s="282"/>
      <c r="O21" s="282"/>
      <c r="P21" s="283"/>
      <c r="Q21" s="43">
        <f>SUM(S22:S23)/T21</f>
        <v>0</v>
      </c>
      <c r="R21" s="109">
        <v>1</v>
      </c>
      <c r="S21" s="24">
        <f>IF(R21&gt;0,SUM(S22:S23)/T21*R21/SUM(R10,R21,R25,R31,R36),0)</f>
        <v>0</v>
      </c>
      <c r="T21" s="24">
        <f>SUM(T22:T23)</f>
        <v>10</v>
      </c>
      <c r="U21" s="45"/>
      <c r="V21" s="116"/>
    </row>
    <row r="22" spans="2:22" x14ac:dyDescent="0.25">
      <c r="B22" s="87" t="s">
        <v>14</v>
      </c>
      <c r="C22" s="319" t="s">
        <v>34</v>
      </c>
      <c r="D22" s="319"/>
      <c r="E22" s="319"/>
      <c r="F22" s="319"/>
      <c r="G22" s="319"/>
      <c r="H22" s="319"/>
      <c r="I22" s="319"/>
      <c r="J22" s="319"/>
      <c r="K22" s="319"/>
      <c r="L22" s="319"/>
      <c r="M22" s="319"/>
      <c r="N22" s="319"/>
      <c r="O22" s="319"/>
      <c r="P22" s="320"/>
      <c r="Q22" s="100"/>
      <c r="R22" s="107">
        <v>1</v>
      </c>
      <c r="S22" s="11">
        <f>Q22*R22</f>
        <v>0</v>
      </c>
      <c r="T22" s="11">
        <f>5*R22</f>
        <v>5</v>
      </c>
      <c r="U22" s="175"/>
      <c r="V22" s="179"/>
    </row>
    <row r="23" spans="2:22" x14ac:dyDescent="0.25">
      <c r="B23" s="88" t="s">
        <v>16</v>
      </c>
      <c r="C23" s="323" t="s">
        <v>35</v>
      </c>
      <c r="D23" s="323"/>
      <c r="E23" s="323"/>
      <c r="F23" s="323"/>
      <c r="G23" s="323"/>
      <c r="H23" s="323"/>
      <c r="I23" s="323"/>
      <c r="J23" s="323"/>
      <c r="K23" s="323"/>
      <c r="L23" s="323"/>
      <c r="M23" s="323"/>
      <c r="N23" s="323"/>
      <c r="O23" s="323"/>
      <c r="P23" s="324"/>
      <c r="Q23" s="100"/>
      <c r="R23" s="108">
        <v>1</v>
      </c>
      <c r="S23" s="37">
        <f>Q23*R23</f>
        <v>0</v>
      </c>
      <c r="T23" s="37">
        <f>5*R23</f>
        <v>5</v>
      </c>
      <c r="U23" s="175"/>
      <c r="V23" s="179"/>
    </row>
    <row r="24" spans="2:22" ht="8.1" customHeight="1" thickBot="1" x14ac:dyDescent="0.3">
      <c r="B24" s="87"/>
      <c r="C24" s="206"/>
      <c r="D24" s="206"/>
      <c r="E24" s="206"/>
      <c r="F24" s="206"/>
      <c r="G24" s="206"/>
      <c r="H24" s="206"/>
      <c r="I24" s="206"/>
      <c r="J24" s="206"/>
      <c r="K24" s="206"/>
      <c r="L24" s="206"/>
      <c r="M24" s="206"/>
      <c r="N24" s="206"/>
      <c r="O24" s="206"/>
      <c r="P24" s="206"/>
      <c r="S24" s="11"/>
      <c r="T24" s="11"/>
      <c r="U24" s="44"/>
      <c r="V24" s="115"/>
    </row>
    <row r="25" spans="2:22" ht="15.75" thickBot="1" x14ac:dyDescent="0.3">
      <c r="B25" s="86">
        <v>3</v>
      </c>
      <c r="C25" s="282" t="s">
        <v>36</v>
      </c>
      <c r="D25" s="282"/>
      <c r="E25" s="282"/>
      <c r="F25" s="282"/>
      <c r="G25" s="282"/>
      <c r="H25" s="282"/>
      <c r="I25" s="282"/>
      <c r="J25" s="282"/>
      <c r="K25" s="282"/>
      <c r="L25" s="282"/>
      <c r="M25" s="282"/>
      <c r="N25" s="282"/>
      <c r="O25" s="282"/>
      <c r="P25" s="283"/>
      <c r="Q25" s="43">
        <f>SUM(S26:S29)/T25</f>
        <v>0</v>
      </c>
      <c r="R25" s="109">
        <v>1</v>
      </c>
      <c r="S25" s="24">
        <f>IF(R25&gt;0,SUM(S26:S29)/T25*R25/SUM(R10,R21,R25,R31,R36),0)</f>
        <v>0</v>
      </c>
      <c r="T25" s="24">
        <f>SUM(T26:T29)</f>
        <v>20</v>
      </c>
      <c r="U25" s="45"/>
      <c r="V25" s="116"/>
    </row>
    <row r="26" spans="2:22" x14ac:dyDescent="0.25">
      <c r="B26" s="87" t="s">
        <v>14</v>
      </c>
      <c r="C26" s="319" t="s">
        <v>37</v>
      </c>
      <c r="D26" s="319"/>
      <c r="E26" s="319"/>
      <c r="F26" s="319"/>
      <c r="G26" s="319"/>
      <c r="H26" s="319"/>
      <c r="I26" s="319"/>
      <c r="J26" s="319"/>
      <c r="K26" s="319"/>
      <c r="L26" s="319"/>
      <c r="M26" s="319"/>
      <c r="N26" s="319"/>
      <c r="O26" s="319"/>
      <c r="P26" s="320"/>
      <c r="Q26" s="100"/>
      <c r="R26" s="107">
        <v>1</v>
      </c>
      <c r="S26" s="11">
        <f>Q26*R26</f>
        <v>0</v>
      </c>
      <c r="T26" s="11">
        <f>5*R26</f>
        <v>5</v>
      </c>
      <c r="U26" s="175"/>
      <c r="V26" s="179"/>
    </row>
    <row r="27" spans="2:22" x14ac:dyDescent="0.25">
      <c r="B27" s="87" t="s">
        <v>16</v>
      </c>
      <c r="C27" s="319" t="s">
        <v>38</v>
      </c>
      <c r="D27" s="319"/>
      <c r="E27" s="319"/>
      <c r="F27" s="319"/>
      <c r="G27" s="319"/>
      <c r="H27" s="319"/>
      <c r="I27" s="319"/>
      <c r="J27" s="319"/>
      <c r="K27" s="319"/>
      <c r="L27" s="319"/>
      <c r="M27" s="319"/>
      <c r="N27" s="319"/>
      <c r="O27" s="319"/>
      <c r="P27" s="320"/>
      <c r="Q27" s="101"/>
      <c r="R27" s="108">
        <v>1</v>
      </c>
      <c r="S27" s="11">
        <f>Q27*R27</f>
        <v>0</v>
      </c>
      <c r="T27" s="11">
        <f>5*R27</f>
        <v>5</v>
      </c>
      <c r="U27" s="175"/>
      <c r="V27" s="179"/>
    </row>
    <row r="28" spans="2:22" x14ac:dyDescent="0.25">
      <c r="B28" s="87" t="s">
        <v>18</v>
      </c>
      <c r="C28" s="319" t="s">
        <v>39</v>
      </c>
      <c r="D28" s="319"/>
      <c r="E28" s="319"/>
      <c r="F28" s="319"/>
      <c r="G28" s="319"/>
      <c r="H28" s="319"/>
      <c r="I28" s="319"/>
      <c r="J28" s="319"/>
      <c r="K28" s="319"/>
      <c r="L28" s="319"/>
      <c r="M28" s="319"/>
      <c r="N28" s="319"/>
      <c r="O28" s="319"/>
      <c r="P28" s="320"/>
      <c r="Q28" s="101"/>
      <c r="R28" s="108">
        <v>1</v>
      </c>
      <c r="S28" s="11">
        <f>Q28*R28</f>
        <v>0</v>
      </c>
      <c r="T28" s="11">
        <f>5*R28</f>
        <v>5</v>
      </c>
      <c r="U28" s="175"/>
      <c r="V28" s="179"/>
    </row>
    <row r="29" spans="2:22" x14ac:dyDescent="0.25">
      <c r="B29" s="88" t="s">
        <v>20</v>
      </c>
      <c r="C29" s="321" t="s">
        <v>40</v>
      </c>
      <c r="D29" s="321"/>
      <c r="E29" s="321"/>
      <c r="F29" s="321"/>
      <c r="G29" s="321"/>
      <c r="H29" s="321"/>
      <c r="I29" s="321"/>
      <c r="J29" s="321"/>
      <c r="K29" s="321"/>
      <c r="L29" s="321"/>
      <c r="M29" s="321"/>
      <c r="N29" s="321"/>
      <c r="O29" s="321"/>
      <c r="P29" s="322"/>
      <c r="Q29" s="101"/>
      <c r="R29" s="108">
        <v>1</v>
      </c>
      <c r="S29" s="37">
        <f>Q29*R29</f>
        <v>0</v>
      </c>
      <c r="T29" s="37">
        <f>5*R29</f>
        <v>5</v>
      </c>
      <c r="U29" s="175"/>
      <c r="V29" s="179"/>
    </row>
    <row r="30" spans="2:22" ht="8.1" customHeight="1" thickBot="1" x14ac:dyDescent="0.3">
      <c r="B30" s="87"/>
      <c r="C30" s="206"/>
      <c r="D30" s="206"/>
      <c r="E30" s="206"/>
      <c r="F30" s="206"/>
      <c r="G30" s="206"/>
      <c r="H30" s="206"/>
      <c r="I30" s="206"/>
      <c r="J30" s="206"/>
      <c r="K30" s="206"/>
      <c r="L30" s="206"/>
      <c r="M30" s="206"/>
      <c r="N30" s="206"/>
      <c r="O30" s="206"/>
      <c r="P30" s="206"/>
      <c r="S30" s="11"/>
      <c r="T30" s="11"/>
      <c r="U30" s="44"/>
      <c r="V30" s="115"/>
    </row>
    <row r="31" spans="2:22" ht="15.75" thickBot="1" x14ac:dyDescent="0.3">
      <c r="B31" s="86">
        <v>4</v>
      </c>
      <c r="C31" s="282" t="s">
        <v>41</v>
      </c>
      <c r="D31" s="282"/>
      <c r="E31" s="282"/>
      <c r="F31" s="282"/>
      <c r="G31" s="282"/>
      <c r="H31" s="282"/>
      <c r="I31" s="282"/>
      <c r="J31" s="282"/>
      <c r="K31" s="282"/>
      <c r="L31" s="282"/>
      <c r="M31" s="282"/>
      <c r="N31" s="282"/>
      <c r="O31" s="282"/>
      <c r="P31" s="283"/>
      <c r="Q31" s="43">
        <f>SUM(S32:S34)/T31</f>
        <v>0</v>
      </c>
      <c r="R31" s="109">
        <v>1</v>
      </c>
      <c r="S31" s="32">
        <f>IF(T31&gt;0,SUM(S32:S34)/T31*R31/SUM(R10,R21,R25,R31,R36),0)</f>
        <v>0</v>
      </c>
      <c r="T31" s="32">
        <f>SUM(T32:T34)</f>
        <v>15</v>
      </c>
      <c r="U31" s="45"/>
      <c r="V31" s="116"/>
    </row>
    <row r="32" spans="2:22" x14ac:dyDescent="0.25">
      <c r="B32" s="87" t="s">
        <v>14</v>
      </c>
      <c r="C32" s="319" t="s">
        <v>42</v>
      </c>
      <c r="D32" s="319"/>
      <c r="E32" s="319"/>
      <c r="F32" s="319"/>
      <c r="G32" s="319"/>
      <c r="H32" s="319"/>
      <c r="I32" s="319"/>
      <c r="J32" s="319"/>
      <c r="K32" s="319"/>
      <c r="L32" s="319"/>
      <c r="M32" s="319"/>
      <c r="N32" s="319"/>
      <c r="O32" s="319"/>
      <c r="P32" s="320"/>
      <c r="Q32" s="100"/>
      <c r="R32" s="107">
        <v>1</v>
      </c>
      <c r="S32" s="42">
        <f>Q32*R32</f>
        <v>0</v>
      </c>
      <c r="T32" s="42">
        <f>5*R32</f>
        <v>5</v>
      </c>
      <c r="U32" s="175"/>
      <c r="V32" s="179"/>
    </row>
    <row r="33" spans="2:22" x14ac:dyDescent="0.25">
      <c r="B33" s="87" t="s">
        <v>16</v>
      </c>
      <c r="C33" s="319" t="s">
        <v>43</v>
      </c>
      <c r="D33" s="319"/>
      <c r="E33" s="319"/>
      <c r="F33" s="319"/>
      <c r="G33" s="319"/>
      <c r="H33" s="319"/>
      <c r="I33" s="319"/>
      <c r="J33" s="319"/>
      <c r="K33" s="319"/>
      <c r="L33" s="319"/>
      <c r="M33" s="319"/>
      <c r="N33" s="319"/>
      <c r="O33" s="319"/>
      <c r="P33" s="320"/>
      <c r="Q33" s="101"/>
      <c r="R33" s="108">
        <v>1</v>
      </c>
      <c r="S33" s="42">
        <f>Q33*R33</f>
        <v>0</v>
      </c>
      <c r="T33" s="42">
        <f>5*R33</f>
        <v>5</v>
      </c>
      <c r="U33" s="175"/>
      <c r="V33" s="179"/>
    </row>
    <row r="34" spans="2:22" s="13" customFormat="1" ht="30.95" customHeight="1" x14ac:dyDescent="0.25">
      <c r="B34" s="88" t="s">
        <v>18</v>
      </c>
      <c r="C34" s="321" t="s">
        <v>44</v>
      </c>
      <c r="D34" s="321"/>
      <c r="E34" s="321"/>
      <c r="F34" s="321"/>
      <c r="G34" s="321"/>
      <c r="H34" s="321"/>
      <c r="I34" s="321"/>
      <c r="J34" s="321"/>
      <c r="K34" s="321"/>
      <c r="L34" s="321"/>
      <c r="M34" s="321"/>
      <c r="N34" s="321"/>
      <c r="O34" s="321"/>
      <c r="P34" s="322"/>
      <c r="Q34" s="101"/>
      <c r="R34" s="108">
        <v>1</v>
      </c>
      <c r="S34" s="39">
        <f>Q34*R34</f>
        <v>0</v>
      </c>
      <c r="T34" s="39">
        <f>5*R34</f>
        <v>5</v>
      </c>
      <c r="U34" s="176"/>
      <c r="V34" s="181"/>
    </row>
    <row r="35" spans="2:22" s="13" customFormat="1" ht="8.1" customHeight="1" thickBot="1" x14ac:dyDescent="0.3">
      <c r="B35" s="87"/>
      <c r="C35" s="206"/>
      <c r="D35" s="206"/>
      <c r="E35" s="206"/>
      <c r="F35" s="206"/>
      <c r="G35" s="206"/>
      <c r="H35" s="206"/>
      <c r="I35" s="206"/>
      <c r="J35" s="206"/>
      <c r="K35" s="206"/>
      <c r="L35" s="206"/>
      <c r="M35" s="206"/>
      <c r="N35" s="206"/>
      <c r="O35" s="206"/>
      <c r="P35" s="206"/>
      <c r="Q35" s="17"/>
      <c r="R35" s="17"/>
      <c r="S35" s="12"/>
      <c r="T35" s="11"/>
      <c r="U35" s="44"/>
      <c r="V35" s="117"/>
    </row>
    <row r="36" spans="2:22" ht="15.75" thickBot="1" x14ac:dyDescent="0.3">
      <c r="B36" s="86">
        <v>5</v>
      </c>
      <c r="C36" s="282" t="s">
        <v>45</v>
      </c>
      <c r="D36" s="282"/>
      <c r="E36" s="282"/>
      <c r="F36" s="282"/>
      <c r="G36" s="282"/>
      <c r="H36" s="282"/>
      <c r="I36" s="282"/>
      <c r="J36" s="282"/>
      <c r="K36" s="282"/>
      <c r="L36" s="282"/>
      <c r="M36" s="282"/>
      <c r="N36" s="282"/>
      <c r="O36" s="282"/>
      <c r="P36" s="283"/>
      <c r="Q36" s="43">
        <f>SUM(S37:S40)/T36</f>
        <v>0</v>
      </c>
      <c r="R36" s="109">
        <v>1</v>
      </c>
      <c r="S36" s="24">
        <f>IF(R36&gt;0,SUM(S37:S40)/T36*R36/SUM(R10,R21,R25,R31,R36),0)</f>
        <v>0</v>
      </c>
      <c r="T36" s="24">
        <f>SUM(T37:T40)</f>
        <v>20</v>
      </c>
      <c r="U36" s="45"/>
      <c r="V36" s="116"/>
    </row>
    <row r="37" spans="2:22" x14ac:dyDescent="0.25">
      <c r="B37" s="87" t="s">
        <v>14</v>
      </c>
      <c r="C37" s="319" t="s">
        <v>46</v>
      </c>
      <c r="D37" s="319"/>
      <c r="E37" s="319"/>
      <c r="F37" s="319"/>
      <c r="G37" s="319"/>
      <c r="H37" s="319"/>
      <c r="I37" s="319"/>
      <c r="J37" s="319"/>
      <c r="K37" s="319"/>
      <c r="L37" s="319"/>
      <c r="M37" s="319"/>
      <c r="N37" s="319"/>
      <c r="O37" s="319"/>
      <c r="P37" s="320"/>
      <c r="Q37" s="100"/>
      <c r="R37" s="107">
        <v>1</v>
      </c>
      <c r="S37" s="11">
        <f>Q37*R37</f>
        <v>0</v>
      </c>
      <c r="T37" s="11">
        <f>5*R37</f>
        <v>5</v>
      </c>
      <c r="U37" s="175"/>
      <c r="V37" s="179"/>
    </row>
    <row r="38" spans="2:22" x14ac:dyDescent="0.25">
      <c r="B38" s="87" t="s">
        <v>16</v>
      </c>
      <c r="C38" s="319" t="s">
        <v>47</v>
      </c>
      <c r="D38" s="319"/>
      <c r="E38" s="319"/>
      <c r="F38" s="319"/>
      <c r="G38" s="319"/>
      <c r="H38" s="319"/>
      <c r="I38" s="319"/>
      <c r="J38" s="319"/>
      <c r="K38" s="319"/>
      <c r="L38" s="319"/>
      <c r="M38" s="319"/>
      <c r="N38" s="319"/>
      <c r="O38" s="319"/>
      <c r="P38" s="320"/>
      <c r="Q38" s="101"/>
      <c r="R38" s="108">
        <v>1</v>
      </c>
      <c r="S38" s="11">
        <f>Q38*R38</f>
        <v>0</v>
      </c>
      <c r="T38" s="11">
        <f>5*R38</f>
        <v>5</v>
      </c>
      <c r="U38" s="175"/>
      <c r="V38" s="179"/>
    </row>
    <row r="39" spans="2:22" x14ac:dyDescent="0.25">
      <c r="B39" s="87" t="s">
        <v>18</v>
      </c>
      <c r="C39" s="319" t="s">
        <v>48</v>
      </c>
      <c r="D39" s="319"/>
      <c r="E39" s="319"/>
      <c r="F39" s="319"/>
      <c r="G39" s="319"/>
      <c r="H39" s="319"/>
      <c r="I39" s="319"/>
      <c r="J39" s="319"/>
      <c r="K39" s="319"/>
      <c r="L39" s="319"/>
      <c r="M39" s="319"/>
      <c r="N39" s="319"/>
      <c r="O39" s="319"/>
      <c r="P39" s="320"/>
      <c r="Q39" s="102"/>
      <c r="R39" s="108">
        <v>1</v>
      </c>
      <c r="S39" s="11">
        <f>Q39*R39</f>
        <v>0</v>
      </c>
      <c r="T39" s="11">
        <f>5*R39</f>
        <v>5</v>
      </c>
      <c r="U39" s="175"/>
      <c r="V39" s="179"/>
    </row>
    <row r="40" spans="2:22" x14ac:dyDescent="0.25">
      <c r="B40" s="87" t="s">
        <v>20</v>
      </c>
      <c r="C40" s="321" t="s">
        <v>49</v>
      </c>
      <c r="D40" s="321"/>
      <c r="E40" s="321"/>
      <c r="F40" s="321"/>
      <c r="G40" s="321"/>
      <c r="H40" s="321"/>
      <c r="I40" s="321"/>
      <c r="J40" s="321"/>
      <c r="K40" s="321"/>
      <c r="L40" s="321"/>
      <c r="M40" s="321"/>
      <c r="N40" s="321"/>
      <c r="O40" s="321"/>
      <c r="P40" s="322"/>
      <c r="Q40" s="102"/>
      <c r="R40" s="108">
        <v>1</v>
      </c>
      <c r="S40" s="11">
        <f>Q40*R40</f>
        <v>0</v>
      </c>
      <c r="T40" s="11">
        <f>5*R40</f>
        <v>5</v>
      </c>
      <c r="U40" s="175"/>
      <c r="V40" s="179"/>
    </row>
    <row r="41" spans="2:22" x14ac:dyDescent="0.25">
      <c r="B41" s="153"/>
      <c r="C41" s="207"/>
      <c r="D41" s="207"/>
      <c r="E41" s="207"/>
      <c r="F41" s="207"/>
      <c r="G41" s="207"/>
      <c r="H41" s="207"/>
      <c r="I41" s="207"/>
      <c r="J41" s="207"/>
      <c r="K41" s="207"/>
      <c r="L41" s="207"/>
      <c r="M41" s="207"/>
      <c r="N41" s="207"/>
      <c r="O41" s="207"/>
      <c r="P41" s="208" t="s">
        <v>80</v>
      </c>
      <c r="Q41" s="52">
        <f>S41</f>
        <v>0</v>
      </c>
      <c r="R41" s="53"/>
      <c r="S41" s="28">
        <f>SUM(S10,S21,S25,S31,S36)</f>
        <v>0</v>
      </c>
      <c r="T41" s="28">
        <f>SUM(T10,T21,T25,T31,T36)</f>
        <v>110</v>
      </c>
      <c r="U41" s="46"/>
      <c r="V41" s="118"/>
    </row>
    <row r="42" spans="2:22" hidden="1" x14ac:dyDescent="0.25">
      <c r="B42" s="209"/>
      <c r="C42" s="210"/>
      <c r="D42" s="210"/>
      <c r="E42" s="210"/>
      <c r="F42" s="210"/>
      <c r="G42" s="210"/>
      <c r="H42" s="210"/>
      <c r="I42" s="210"/>
      <c r="J42" s="210"/>
      <c r="K42" s="210"/>
      <c r="L42" s="210"/>
      <c r="M42" s="210"/>
      <c r="N42" s="210"/>
      <c r="O42" s="210"/>
      <c r="P42" s="211" t="s">
        <v>81</v>
      </c>
      <c r="Q42" s="54">
        <f>T41</f>
        <v>110</v>
      </c>
      <c r="R42" s="53"/>
      <c r="S42" s="31"/>
      <c r="T42" s="24"/>
      <c r="U42" s="60"/>
      <c r="V42" s="130"/>
    </row>
    <row r="43" spans="2:22" ht="8.1" customHeight="1" x14ac:dyDescent="0.25">
      <c r="B43" s="87"/>
      <c r="C43" s="212"/>
      <c r="D43" s="212"/>
      <c r="E43" s="212"/>
      <c r="F43" s="212"/>
      <c r="G43" s="212"/>
      <c r="H43" s="212"/>
      <c r="I43" s="212"/>
      <c r="J43" s="212"/>
      <c r="K43" s="212"/>
      <c r="L43" s="212"/>
      <c r="M43" s="212"/>
      <c r="N43" s="212"/>
      <c r="O43" s="212"/>
      <c r="P43" s="213"/>
      <c r="Q43" s="55"/>
      <c r="S43" s="11"/>
      <c r="T43" s="11"/>
      <c r="U43" s="44"/>
      <c r="V43" s="115"/>
    </row>
    <row r="44" spans="2:22" s="61" customFormat="1" ht="14.25" x14ac:dyDescent="0.25">
      <c r="B44" s="214" t="s">
        <v>100</v>
      </c>
      <c r="C44" s="56"/>
      <c r="D44" s="215"/>
      <c r="E44" s="215"/>
      <c r="F44" s="215"/>
      <c r="G44" s="215"/>
      <c r="H44" s="215"/>
      <c r="I44" s="215"/>
      <c r="J44" s="215"/>
      <c r="K44" s="215"/>
      <c r="L44" s="215"/>
      <c r="M44" s="215"/>
      <c r="N44" s="215"/>
      <c r="O44" s="215"/>
      <c r="P44" s="215"/>
      <c r="Q44" s="56"/>
      <c r="R44" s="56"/>
      <c r="S44" s="22"/>
      <c r="T44" s="22"/>
      <c r="U44" s="47"/>
      <c r="V44" s="131"/>
    </row>
    <row r="45" spans="2:22" ht="32.1" customHeight="1" thickBot="1" x14ac:dyDescent="0.3">
      <c r="B45" s="314" t="s">
        <v>101</v>
      </c>
      <c r="C45" s="315"/>
      <c r="D45" s="315"/>
      <c r="E45" s="315"/>
      <c r="F45" s="315"/>
      <c r="G45" s="315"/>
      <c r="H45" s="315"/>
      <c r="I45" s="315"/>
      <c r="J45" s="315"/>
      <c r="K45" s="315"/>
      <c r="L45" s="315"/>
      <c r="M45" s="315"/>
      <c r="N45" s="315"/>
      <c r="O45" s="315"/>
      <c r="P45" s="315"/>
      <c r="Q45" s="57"/>
      <c r="R45" s="58"/>
      <c r="U45" s="48"/>
      <c r="V45" s="115"/>
    </row>
    <row r="46" spans="2:22" ht="15.75" thickBot="1" x14ac:dyDescent="0.3">
      <c r="B46" s="86">
        <v>1</v>
      </c>
      <c r="C46" s="282" t="s">
        <v>102</v>
      </c>
      <c r="D46" s="282"/>
      <c r="E46" s="282"/>
      <c r="F46" s="282"/>
      <c r="G46" s="282"/>
      <c r="H46" s="282"/>
      <c r="I46" s="282"/>
      <c r="J46" s="282"/>
      <c r="K46" s="282"/>
      <c r="L46" s="282"/>
      <c r="M46" s="282"/>
      <c r="N46" s="282"/>
      <c r="O46" s="282"/>
      <c r="P46" s="283"/>
      <c r="Q46" s="43">
        <f>SUM(S47:S50)/T46</f>
        <v>0</v>
      </c>
      <c r="R46" s="109">
        <v>1</v>
      </c>
      <c r="S46" s="24">
        <f>IF(R46&gt;0,SUM(S47:S50)/T46*R46/SUM(R46,R52,R57,R61),0)</f>
        <v>0</v>
      </c>
      <c r="T46" s="24">
        <f>SUM(T47:T50)</f>
        <v>20</v>
      </c>
      <c r="U46" s="45"/>
      <c r="V46" s="116"/>
    </row>
    <row r="47" spans="2:22" x14ac:dyDescent="0.25">
      <c r="B47" s="87" t="s">
        <v>14</v>
      </c>
      <c r="C47" s="280" t="s">
        <v>103</v>
      </c>
      <c r="D47" s="280"/>
      <c r="E47" s="280"/>
      <c r="F47" s="280"/>
      <c r="G47" s="280"/>
      <c r="H47" s="280"/>
      <c r="I47" s="280"/>
      <c r="J47" s="280"/>
      <c r="K47" s="280"/>
      <c r="L47" s="280"/>
      <c r="M47" s="280"/>
      <c r="N47" s="280"/>
      <c r="O47" s="280"/>
      <c r="P47" s="281"/>
      <c r="Q47" s="100"/>
      <c r="R47" s="107">
        <v>1</v>
      </c>
      <c r="S47" s="11">
        <f>Q47*R47</f>
        <v>0</v>
      </c>
      <c r="T47" s="11">
        <f>5*R47</f>
        <v>5</v>
      </c>
      <c r="U47" s="175"/>
      <c r="V47" s="179"/>
    </row>
    <row r="48" spans="2:22" ht="32.1" customHeight="1" x14ac:dyDescent="0.25">
      <c r="B48" s="87" t="s">
        <v>16</v>
      </c>
      <c r="C48" s="280" t="s">
        <v>104</v>
      </c>
      <c r="D48" s="280"/>
      <c r="E48" s="280"/>
      <c r="F48" s="280"/>
      <c r="G48" s="280"/>
      <c r="H48" s="280"/>
      <c r="I48" s="280"/>
      <c r="J48" s="280"/>
      <c r="K48" s="280"/>
      <c r="L48" s="280"/>
      <c r="M48" s="280"/>
      <c r="N48" s="280"/>
      <c r="O48" s="280"/>
      <c r="P48" s="280"/>
      <c r="Q48" s="101"/>
      <c r="R48" s="108">
        <v>1</v>
      </c>
      <c r="S48" s="42">
        <f>Q48*R48</f>
        <v>0</v>
      </c>
      <c r="T48" s="42">
        <f>5*R48</f>
        <v>5</v>
      </c>
      <c r="U48" s="176"/>
      <c r="V48" s="179"/>
    </row>
    <row r="49" spans="2:22" x14ac:dyDescent="0.25">
      <c r="B49" s="87" t="s">
        <v>18</v>
      </c>
      <c r="C49" s="280" t="s">
        <v>105</v>
      </c>
      <c r="D49" s="280"/>
      <c r="E49" s="280"/>
      <c r="F49" s="280"/>
      <c r="G49" s="280"/>
      <c r="H49" s="280"/>
      <c r="I49" s="280"/>
      <c r="J49" s="280"/>
      <c r="K49" s="280"/>
      <c r="L49" s="280"/>
      <c r="M49" s="280"/>
      <c r="N49" s="280"/>
      <c r="O49" s="280"/>
      <c r="P49" s="281"/>
      <c r="Q49" s="101"/>
      <c r="R49" s="108">
        <v>1</v>
      </c>
      <c r="S49" s="42">
        <f>Q49*R49</f>
        <v>0</v>
      </c>
      <c r="T49" s="42">
        <f>5*R49</f>
        <v>5</v>
      </c>
      <c r="U49" s="175"/>
      <c r="V49" s="179"/>
    </row>
    <row r="50" spans="2:22" ht="30.95" customHeight="1" x14ac:dyDescent="0.25">
      <c r="B50" s="88" t="s">
        <v>20</v>
      </c>
      <c r="C50" s="284" t="s">
        <v>106</v>
      </c>
      <c r="D50" s="284"/>
      <c r="E50" s="284"/>
      <c r="F50" s="284"/>
      <c r="G50" s="284"/>
      <c r="H50" s="284"/>
      <c r="I50" s="284"/>
      <c r="J50" s="284"/>
      <c r="K50" s="284"/>
      <c r="L50" s="284"/>
      <c r="M50" s="284"/>
      <c r="N50" s="284"/>
      <c r="O50" s="284"/>
      <c r="P50" s="284"/>
      <c r="Q50" s="101"/>
      <c r="R50" s="108">
        <v>1</v>
      </c>
      <c r="S50" s="39">
        <f>Q50*R50</f>
        <v>0</v>
      </c>
      <c r="T50" s="39">
        <f>5*R50</f>
        <v>5</v>
      </c>
      <c r="U50" s="176"/>
      <c r="V50" s="179"/>
    </row>
    <row r="51" spans="2:22" ht="8.1" customHeight="1" thickBot="1" x14ac:dyDescent="0.3">
      <c r="B51" s="87"/>
      <c r="C51" s="205"/>
      <c r="D51" s="205"/>
      <c r="E51" s="205"/>
      <c r="F51" s="205"/>
      <c r="G51" s="205"/>
      <c r="H51" s="205"/>
      <c r="I51" s="205"/>
      <c r="J51" s="205"/>
      <c r="K51" s="205"/>
      <c r="L51" s="205"/>
      <c r="M51" s="205"/>
      <c r="N51" s="205"/>
      <c r="O51" s="205"/>
      <c r="P51" s="205"/>
      <c r="S51" s="11"/>
      <c r="T51" s="11"/>
      <c r="U51" s="44"/>
      <c r="V51" s="115"/>
    </row>
    <row r="52" spans="2:22" ht="15.75" thickBot="1" x14ac:dyDescent="0.3">
      <c r="B52" s="86">
        <v>2</v>
      </c>
      <c r="C52" s="282" t="s">
        <v>107</v>
      </c>
      <c r="D52" s="282"/>
      <c r="E52" s="282"/>
      <c r="F52" s="282"/>
      <c r="G52" s="282"/>
      <c r="H52" s="282"/>
      <c r="I52" s="282"/>
      <c r="J52" s="282"/>
      <c r="K52" s="282"/>
      <c r="L52" s="282"/>
      <c r="M52" s="282"/>
      <c r="N52" s="282"/>
      <c r="O52" s="282"/>
      <c r="P52" s="283"/>
      <c r="Q52" s="43">
        <f>SUM(S52:S55)/T52</f>
        <v>0</v>
      </c>
      <c r="R52" s="109">
        <v>1</v>
      </c>
      <c r="S52" s="24">
        <f>IF(R52&gt;0,SUM(S53:S55)/T52*R52/SUM(R46,R52,R57,R61),0)</f>
        <v>0</v>
      </c>
      <c r="T52" s="24">
        <f>SUM(T53:T55)</f>
        <v>15</v>
      </c>
      <c r="U52" s="45"/>
      <c r="V52" s="116"/>
    </row>
    <row r="53" spans="2:22" x14ac:dyDescent="0.25">
      <c r="B53" s="87" t="s">
        <v>14</v>
      </c>
      <c r="C53" s="280" t="s">
        <v>108</v>
      </c>
      <c r="D53" s="280"/>
      <c r="E53" s="280"/>
      <c r="F53" s="280"/>
      <c r="G53" s="280"/>
      <c r="H53" s="280"/>
      <c r="I53" s="280"/>
      <c r="J53" s="280"/>
      <c r="K53" s="280"/>
      <c r="L53" s="280"/>
      <c r="M53" s="280"/>
      <c r="N53" s="280"/>
      <c r="O53" s="280"/>
      <c r="P53" s="281"/>
      <c r="Q53" s="100"/>
      <c r="R53" s="107">
        <v>1</v>
      </c>
      <c r="S53" s="11">
        <f>Q53*R53</f>
        <v>0</v>
      </c>
      <c r="T53" s="11">
        <f>5*R53</f>
        <v>5</v>
      </c>
      <c r="U53" s="175"/>
      <c r="V53" s="179"/>
    </row>
    <row r="54" spans="2:22" ht="30.6" customHeight="1" x14ac:dyDescent="0.25">
      <c r="B54" s="87" t="s">
        <v>16</v>
      </c>
      <c r="C54" s="280" t="s">
        <v>109</v>
      </c>
      <c r="D54" s="280"/>
      <c r="E54" s="280"/>
      <c r="F54" s="280"/>
      <c r="G54" s="280"/>
      <c r="H54" s="280"/>
      <c r="I54" s="280"/>
      <c r="J54" s="280"/>
      <c r="K54" s="280"/>
      <c r="L54" s="280"/>
      <c r="M54" s="280"/>
      <c r="N54" s="280"/>
      <c r="O54" s="280"/>
      <c r="P54" s="280"/>
      <c r="Q54" s="101"/>
      <c r="R54" s="108">
        <v>1</v>
      </c>
      <c r="S54" s="42">
        <f>Q54*R54</f>
        <v>0</v>
      </c>
      <c r="T54" s="42">
        <f>5*R54</f>
        <v>5</v>
      </c>
      <c r="U54" s="176"/>
      <c r="V54" s="179"/>
    </row>
    <row r="55" spans="2:22" x14ac:dyDescent="0.25">
      <c r="B55" s="88" t="s">
        <v>18</v>
      </c>
      <c r="C55" s="284" t="s">
        <v>110</v>
      </c>
      <c r="D55" s="284"/>
      <c r="E55" s="284"/>
      <c r="F55" s="284"/>
      <c r="G55" s="284"/>
      <c r="H55" s="284"/>
      <c r="I55" s="284"/>
      <c r="J55" s="284"/>
      <c r="K55" s="284"/>
      <c r="L55" s="284"/>
      <c r="M55" s="284"/>
      <c r="N55" s="284"/>
      <c r="O55" s="284"/>
      <c r="P55" s="285"/>
      <c r="Q55" s="101"/>
      <c r="R55" s="108">
        <v>1</v>
      </c>
      <c r="S55" s="39">
        <f>Q55*R55</f>
        <v>0</v>
      </c>
      <c r="T55" s="39">
        <f>5*R55</f>
        <v>5</v>
      </c>
      <c r="U55" s="175"/>
      <c r="V55" s="179"/>
    </row>
    <row r="56" spans="2:22" ht="8.1" customHeight="1" thickBot="1" x14ac:dyDescent="0.3">
      <c r="B56" s="87"/>
      <c r="C56" s="205"/>
      <c r="D56" s="205"/>
      <c r="E56" s="205"/>
      <c r="F56" s="205"/>
      <c r="G56" s="205"/>
      <c r="H56" s="205"/>
      <c r="I56" s="205"/>
      <c r="J56" s="205"/>
      <c r="K56" s="205"/>
      <c r="L56" s="205"/>
      <c r="M56" s="205"/>
      <c r="N56" s="205"/>
      <c r="O56" s="205"/>
      <c r="P56" s="205"/>
      <c r="S56" s="11"/>
      <c r="T56" s="11"/>
      <c r="U56" s="44"/>
      <c r="V56" s="115"/>
    </row>
    <row r="57" spans="2:22" ht="15.75" thickBot="1" x14ac:dyDescent="0.3">
      <c r="B57" s="86">
        <v>3</v>
      </c>
      <c r="C57" s="282" t="s">
        <v>111</v>
      </c>
      <c r="D57" s="282"/>
      <c r="E57" s="282"/>
      <c r="F57" s="282"/>
      <c r="G57" s="282"/>
      <c r="H57" s="282"/>
      <c r="I57" s="282"/>
      <c r="J57" s="282"/>
      <c r="K57" s="282"/>
      <c r="L57" s="282"/>
      <c r="M57" s="282"/>
      <c r="N57" s="282"/>
      <c r="O57" s="282"/>
      <c r="P57" s="283"/>
      <c r="Q57" s="43">
        <f>SUM(S58:S59)/T57</f>
        <v>0</v>
      </c>
      <c r="R57" s="109">
        <v>1</v>
      </c>
      <c r="S57" s="24">
        <f>IF(R57&gt;0,SUM(S58:S59)/T57*R57/SUM(R46,R52,R57,R61),0)</f>
        <v>0</v>
      </c>
      <c r="T57" s="24">
        <f>SUM(T58:T59)</f>
        <v>10</v>
      </c>
      <c r="U57" s="45"/>
      <c r="V57" s="116"/>
    </row>
    <row r="58" spans="2:22" x14ac:dyDescent="0.25">
      <c r="B58" s="87" t="s">
        <v>14</v>
      </c>
      <c r="C58" s="280" t="s">
        <v>112</v>
      </c>
      <c r="D58" s="280"/>
      <c r="E58" s="280"/>
      <c r="F58" s="280"/>
      <c r="G58" s="280"/>
      <c r="H58" s="280"/>
      <c r="I58" s="280"/>
      <c r="J58" s="280"/>
      <c r="K58" s="280"/>
      <c r="L58" s="280"/>
      <c r="M58" s="280"/>
      <c r="N58" s="280"/>
      <c r="O58" s="280"/>
      <c r="P58" s="281"/>
      <c r="Q58" s="100"/>
      <c r="R58" s="107">
        <v>1</v>
      </c>
      <c r="S58" s="11">
        <f>Q58*R58</f>
        <v>0</v>
      </c>
      <c r="T58" s="11">
        <f>5*R58</f>
        <v>5</v>
      </c>
      <c r="U58" s="175"/>
      <c r="V58" s="179"/>
    </row>
    <row r="59" spans="2:22" x14ac:dyDescent="0.25">
      <c r="B59" s="88" t="s">
        <v>16</v>
      </c>
      <c r="C59" s="284" t="s">
        <v>113</v>
      </c>
      <c r="D59" s="284"/>
      <c r="E59" s="284"/>
      <c r="F59" s="284"/>
      <c r="G59" s="284"/>
      <c r="H59" s="284"/>
      <c r="I59" s="284"/>
      <c r="J59" s="284"/>
      <c r="K59" s="284"/>
      <c r="L59" s="284"/>
      <c r="M59" s="284"/>
      <c r="N59" s="284"/>
      <c r="O59" s="284"/>
      <c r="P59" s="285"/>
      <c r="Q59" s="101"/>
      <c r="R59" s="108">
        <v>1</v>
      </c>
      <c r="S59" s="37">
        <f>Q59*R59</f>
        <v>0</v>
      </c>
      <c r="T59" s="37">
        <f>5*R59</f>
        <v>5</v>
      </c>
      <c r="U59" s="175"/>
      <c r="V59" s="179"/>
    </row>
    <row r="60" spans="2:22" ht="8.1" customHeight="1" thickBot="1" x14ac:dyDescent="0.3">
      <c r="B60" s="87"/>
      <c r="C60" s="205"/>
      <c r="D60" s="205"/>
      <c r="E60" s="205"/>
      <c r="F60" s="205"/>
      <c r="G60" s="205"/>
      <c r="H60" s="205"/>
      <c r="I60" s="205"/>
      <c r="J60" s="205"/>
      <c r="K60" s="205"/>
      <c r="L60" s="205"/>
      <c r="M60" s="205"/>
      <c r="N60" s="205"/>
      <c r="O60" s="205"/>
      <c r="P60" s="205"/>
      <c r="S60" s="11"/>
      <c r="T60" s="11"/>
      <c r="U60" s="44"/>
      <c r="V60" s="115"/>
    </row>
    <row r="61" spans="2:22" ht="15.75" thickBot="1" x14ac:dyDescent="0.3">
      <c r="B61" s="86">
        <v>4</v>
      </c>
      <c r="C61" s="282" t="s">
        <v>114</v>
      </c>
      <c r="D61" s="282"/>
      <c r="E61" s="282"/>
      <c r="F61" s="282"/>
      <c r="G61" s="282"/>
      <c r="H61" s="282"/>
      <c r="I61" s="282"/>
      <c r="J61" s="282"/>
      <c r="K61" s="282"/>
      <c r="L61" s="282"/>
      <c r="M61" s="282"/>
      <c r="N61" s="282"/>
      <c r="O61" s="282"/>
      <c r="P61" s="283"/>
      <c r="Q61" s="43">
        <f>SUM(S62:S63)/T61</f>
        <v>0</v>
      </c>
      <c r="R61" s="109">
        <v>1</v>
      </c>
      <c r="S61" s="24">
        <f>IF(R61&gt;0,SUM(S62:S63)/T61*R61/SUM(R46,R52,R57,R61),0)</f>
        <v>0</v>
      </c>
      <c r="T61" s="24">
        <f>SUM(T62:T63)</f>
        <v>10</v>
      </c>
      <c r="U61" s="45"/>
      <c r="V61" s="116"/>
    </row>
    <row r="62" spans="2:22" x14ac:dyDescent="0.25">
      <c r="B62" s="87" t="s">
        <v>14</v>
      </c>
      <c r="C62" s="280" t="s">
        <v>115</v>
      </c>
      <c r="D62" s="280"/>
      <c r="E62" s="280"/>
      <c r="F62" s="280"/>
      <c r="G62" s="280"/>
      <c r="H62" s="280"/>
      <c r="I62" s="280"/>
      <c r="J62" s="280"/>
      <c r="K62" s="280"/>
      <c r="L62" s="280"/>
      <c r="M62" s="280"/>
      <c r="N62" s="280"/>
      <c r="O62" s="280"/>
      <c r="P62" s="281"/>
      <c r="Q62" s="100"/>
      <c r="R62" s="107">
        <v>1</v>
      </c>
      <c r="S62" s="11">
        <f>Q62*R62</f>
        <v>0</v>
      </c>
      <c r="T62" s="11">
        <f>5*R62</f>
        <v>5</v>
      </c>
      <c r="U62" s="175"/>
      <c r="V62" s="179"/>
    </row>
    <row r="63" spans="2:22" x14ac:dyDescent="0.25">
      <c r="B63" s="87" t="s">
        <v>16</v>
      </c>
      <c r="C63" s="284" t="s">
        <v>116</v>
      </c>
      <c r="D63" s="284"/>
      <c r="E63" s="284"/>
      <c r="F63" s="284"/>
      <c r="G63" s="284"/>
      <c r="H63" s="284"/>
      <c r="I63" s="284"/>
      <c r="J63" s="284"/>
      <c r="K63" s="284"/>
      <c r="L63" s="284"/>
      <c r="M63" s="284"/>
      <c r="N63" s="284"/>
      <c r="O63" s="284"/>
      <c r="P63" s="285"/>
      <c r="Q63" s="102"/>
      <c r="R63" s="108">
        <v>1</v>
      </c>
      <c r="S63" s="11">
        <f>Q63*R63</f>
        <v>0</v>
      </c>
      <c r="T63" s="11">
        <f>5*R63</f>
        <v>5</v>
      </c>
      <c r="U63" s="175"/>
      <c r="V63" s="179"/>
    </row>
    <row r="64" spans="2:22" x14ac:dyDescent="0.25">
      <c r="B64" s="89"/>
      <c r="C64" s="26"/>
      <c r="D64" s="25"/>
      <c r="E64" s="25"/>
      <c r="F64" s="25"/>
      <c r="G64" s="25"/>
      <c r="H64" s="25"/>
      <c r="I64" s="25"/>
      <c r="J64" s="25"/>
      <c r="K64" s="25"/>
      <c r="L64" s="25"/>
      <c r="M64" s="25"/>
      <c r="N64" s="25"/>
      <c r="O64" s="25"/>
      <c r="P64" s="27" t="s">
        <v>80</v>
      </c>
      <c r="Q64" s="52">
        <f>S64</f>
        <v>0</v>
      </c>
      <c r="R64" s="53"/>
      <c r="S64" s="28">
        <f>SUM(S46,S52,S57,S61)</f>
        <v>0</v>
      </c>
      <c r="T64" s="28">
        <f>SUM(T46,T52,T57,T61)</f>
        <v>55</v>
      </c>
      <c r="U64" s="46"/>
      <c r="V64" s="118"/>
    </row>
    <row r="65" spans="2:22" ht="15.75" hidden="1" thickBot="1" x14ac:dyDescent="0.3">
      <c r="B65" s="94"/>
      <c r="C65" s="63"/>
      <c r="D65" s="64"/>
      <c r="E65" s="64"/>
      <c r="F65" s="64"/>
      <c r="G65" s="64"/>
      <c r="H65" s="64"/>
      <c r="I65" s="64"/>
      <c r="J65" s="64"/>
      <c r="K65" s="64"/>
      <c r="L65" s="64"/>
      <c r="M65" s="64"/>
      <c r="N65" s="64"/>
      <c r="O65" s="64"/>
      <c r="P65" s="65" t="s">
        <v>81</v>
      </c>
      <c r="Q65" s="133">
        <f>T64</f>
        <v>55</v>
      </c>
      <c r="R65" s="63"/>
      <c r="S65" s="66"/>
      <c r="T65" s="66"/>
      <c r="U65" s="67"/>
      <c r="V65" s="132"/>
    </row>
    <row r="66" spans="2:22" ht="6" customHeight="1" thickBot="1" x14ac:dyDescent="0.3">
      <c r="B66" s="79"/>
      <c r="Q66" s="3"/>
      <c r="R66" s="3"/>
      <c r="U66" s="48"/>
      <c r="V66" s="115"/>
    </row>
    <row r="67" spans="2:22" ht="15.75" thickBot="1" x14ac:dyDescent="0.3">
      <c r="B67" s="80"/>
      <c r="C67" s="81"/>
      <c r="D67" s="82"/>
      <c r="E67" s="82"/>
      <c r="F67" s="82"/>
      <c r="G67" s="82"/>
      <c r="H67" s="82"/>
      <c r="I67" s="82"/>
      <c r="J67" s="82"/>
      <c r="K67" s="82"/>
      <c r="L67" s="82"/>
      <c r="M67" s="82"/>
      <c r="N67" s="82"/>
      <c r="O67" s="290" t="s">
        <v>130</v>
      </c>
      <c r="P67" s="291"/>
      <c r="Q67" s="111">
        <f>AVERAGE(Q41,Q64)</f>
        <v>0</v>
      </c>
      <c r="R67" s="81"/>
      <c r="S67" s="82"/>
      <c r="T67" s="82"/>
      <c r="U67" s="97"/>
      <c r="V67" s="121"/>
    </row>
    <row r="68" spans="2:22" ht="15.75" hidden="1" thickBot="1" x14ac:dyDescent="0.3">
      <c r="B68" s="80"/>
      <c r="C68" s="81"/>
      <c r="D68" s="82"/>
      <c r="E68" s="82"/>
      <c r="F68" s="82"/>
      <c r="G68" s="82"/>
      <c r="H68" s="82"/>
      <c r="I68" s="82"/>
      <c r="J68" s="82"/>
      <c r="K68" s="82"/>
      <c r="L68" s="82"/>
      <c r="M68" s="82"/>
      <c r="N68" s="82"/>
      <c r="O68" s="82"/>
      <c r="P68" s="83" t="s">
        <v>99</v>
      </c>
      <c r="Q68" s="95">
        <f>SUM(Q42+Q65)</f>
        <v>165</v>
      </c>
      <c r="R68" s="96"/>
      <c r="S68" s="82"/>
      <c r="T68" s="82"/>
      <c r="U68" s="97"/>
      <c r="V68" s="82"/>
    </row>
    <row r="69" spans="2:22" ht="15.75" thickBot="1" x14ac:dyDescent="0.3">
      <c r="I69" s="41"/>
      <c r="P69" s="2"/>
      <c r="Q69" s="59"/>
      <c r="U69" s="48"/>
    </row>
    <row r="70" spans="2:22" x14ac:dyDescent="0.25">
      <c r="B70" s="311" t="s">
        <v>76</v>
      </c>
      <c r="C70" s="312"/>
      <c r="D70" s="312"/>
      <c r="E70" s="313"/>
      <c r="F70" s="309"/>
      <c r="G70" s="309"/>
      <c r="H70" s="310"/>
      <c r="Q70" s="3"/>
      <c r="R70" s="3"/>
    </row>
    <row r="71" spans="2:22" x14ac:dyDescent="0.25">
      <c r="B71" s="296" t="s">
        <v>77</v>
      </c>
      <c r="C71" s="297"/>
      <c r="D71" s="297"/>
      <c r="E71" s="298"/>
      <c r="F71" s="292"/>
      <c r="G71" s="292"/>
      <c r="H71" s="293"/>
      <c r="Q71" s="3"/>
      <c r="R71" s="3"/>
    </row>
    <row r="72" spans="2:22" x14ac:dyDescent="0.25">
      <c r="B72" s="296" t="s">
        <v>78</v>
      </c>
      <c r="C72" s="297"/>
      <c r="D72" s="297"/>
      <c r="E72" s="298"/>
      <c r="F72" s="292"/>
      <c r="G72" s="292"/>
      <c r="H72" s="293"/>
      <c r="Q72" s="3"/>
      <c r="R72" s="3"/>
    </row>
    <row r="73" spans="2:22" ht="15.75" thickBot="1" x14ac:dyDescent="0.3">
      <c r="B73" s="299" t="s">
        <v>79</v>
      </c>
      <c r="C73" s="300"/>
      <c r="D73" s="300"/>
      <c r="E73" s="301"/>
      <c r="F73" s="294"/>
      <c r="G73" s="294"/>
      <c r="H73" s="295"/>
      <c r="Q73" s="3"/>
      <c r="R73" s="3"/>
    </row>
  </sheetData>
  <protectedRanges>
    <protectedRange algorithmName="SHA-512" hashValue="p8I1laLpGjO7AUAFPyGXr7lF4n3ZNkAU+y+EPdO9BBwRoQ7TTpCYFLgWPftXJd+A3hg0A75Ze/BnScjav7wv9Q==" saltValue="EkE4Mzhi1k42x2xpPovbQg==" spinCount="100000" sqref="O4" name="Range1_2"/>
  </protectedRanges>
  <mergeCells count="56">
    <mergeCell ref="B2:R2"/>
    <mergeCell ref="B70:E70"/>
    <mergeCell ref="F70:H70"/>
    <mergeCell ref="B71:E71"/>
    <mergeCell ref="F71:H71"/>
    <mergeCell ref="B4:M5"/>
    <mergeCell ref="B9:Q9"/>
    <mergeCell ref="C34:P34"/>
    <mergeCell ref="C11:P11"/>
    <mergeCell ref="C12:P12"/>
    <mergeCell ref="C13:P13"/>
    <mergeCell ref="C14:P14"/>
    <mergeCell ref="C15:P15"/>
    <mergeCell ref="C16:P16"/>
    <mergeCell ref="C17:P17"/>
    <mergeCell ref="C18:P18"/>
    <mergeCell ref="C19:P19"/>
    <mergeCell ref="C22:P22"/>
    <mergeCell ref="C7:P7"/>
    <mergeCell ref="C23:P23"/>
    <mergeCell ref="C26:P26"/>
    <mergeCell ref="C10:P10"/>
    <mergeCell ref="C21:P21"/>
    <mergeCell ref="C25:P25"/>
    <mergeCell ref="C27:P27"/>
    <mergeCell ref="C28:P28"/>
    <mergeCell ref="C29:P29"/>
    <mergeCell ref="C55:P55"/>
    <mergeCell ref="C32:P32"/>
    <mergeCell ref="C33:P33"/>
    <mergeCell ref="C37:P37"/>
    <mergeCell ref="C38:P38"/>
    <mergeCell ref="C39:P39"/>
    <mergeCell ref="C48:P48"/>
    <mergeCell ref="C50:P50"/>
    <mergeCell ref="C54:P54"/>
    <mergeCell ref="B45:P45"/>
    <mergeCell ref="C31:P31"/>
    <mergeCell ref="C36:P36"/>
    <mergeCell ref="C40:P40"/>
    <mergeCell ref="B73:E73"/>
    <mergeCell ref="F73:H73"/>
    <mergeCell ref="C46:P46"/>
    <mergeCell ref="C52:P52"/>
    <mergeCell ref="C57:P57"/>
    <mergeCell ref="C61:P61"/>
    <mergeCell ref="C47:P47"/>
    <mergeCell ref="C49:P49"/>
    <mergeCell ref="C53:P53"/>
    <mergeCell ref="B72:E72"/>
    <mergeCell ref="F72:H72"/>
    <mergeCell ref="C58:P58"/>
    <mergeCell ref="C59:P59"/>
    <mergeCell ref="C62:P62"/>
    <mergeCell ref="C63:P63"/>
    <mergeCell ref="O67:P67"/>
  </mergeCells>
  <conditionalFormatting sqref="O5">
    <cfRule type="expression" dxfId="1" priority="1">
      <formula>$O$5&lt;$O$4</formula>
    </cfRule>
    <cfRule type="expression" dxfId="0" priority="2">
      <formula>$O$5&gt;=$O$4</formula>
    </cfRule>
  </conditionalFormatting>
  <dataValidations count="1">
    <dataValidation type="decimal" allowBlank="1" showInputMessage="1" showErrorMessage="1" error="Please enter a value between 0% and 100%." promptTitle="Minimum Acceptable Score" prompt="Please enter a value between 0% and 100%." sqref="O4" xr:uid="{7E4D6062-3DF7-3A46-8B0E-6C30B6929802}">
      <formula1>0</formula1>
      <formula2>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E0898FC-883C-425A-B839-0CA62FEE0A7E}">
          <x14:formula1>
            <xm:f>'Drop Down Menus'!$S$46:$S$52</xm:f>
          </x14:formula1>
          <xm:sqref>R51 R60 R56</xm:sqref>
        </x14:dataValidation>
        <x14:dataValidation type="list" allowBlank="1" showInputMessage="1" xr:uid="{34361786-2B1F-464D-806D-4C4318BF2B14}">
          <x14:formula1>
            <xm:f>'Drop Down Menus'!$R$9:$R$14</xm:f>
          </x14:formula1>
          <xm:sqref>R20 R35 R30 R24</xm:sqref>
        </x14:dataValidation>
        <x14:dataValidation type="list" allowBlank="1" promptTitle="Purchaser Score" prompt="Please select a value between 1-5, with 1 demonstrating the lowest capabilities and 5 demonstrating the highest capabilities. " xr:uid="{1F9D078A-5A97-D14D-B33E-3BEB7CD1F363}">
          <x14:formula1>
            <xm:f>'Drop Down Menus'!$S$9:$S$14</xm:f>
          </x14:formula1>
          <xm:sqref>Q11:Q19 Q62:Q63 Q58:Q59 Q53:Q55 Q47:Q50 Q37:Q40 Q32:Q34 Q26:Q29 Q22:Q23</xm:sqref>
        </x14:dataValidation>
        <x14:dataValidation type="list" allowBlank="1" promptTitle="Priority Level for Factor" prompt="Please select a priority level between 0% and 100% for each question. Scores for questions with a 0% priority level are not factored into the final analysis while scores for questions with 100% priority levels are fully factored into the final analysis." xr:uid="{9C2F73A2-9C45-E54D-8E5B-990B63B2BCEF}">
          <x14:formula1>
            <xm:f>'Drop Down Menus'!$R$9:$R$14</xm:f>
          </x14:formula1>
          <xm:sqref>R61:R63 R10:R19 R21:R23 R25:R29 R31:R34 R36:R40 R46:R50 R52:R55 R57:R59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934A1-F564-42FF-A26D-FA0273D47E25}">
  <dimension ref="A2:W69"/>
  <sheetViews>
    <sheetView topLeftCell="I1" workbookViewId="0">
      <selection activeCell="N4" sqref="N4"/>
    </sheetView>
  </sheetViews>
  <sheetFormatPr defaultColWidth="8.7109375" defaultRowHeight="15" x14ac:dyDescent="0.25"/>
  <cols>
    <col min="1" max="2" width="11.42578125" style="4" customWidth="1"/>
    <col min="3" max="4" width="8.85546875" style="4" customWidth="1"/>
    <col min="5" max="7" width="8.42578125" style="4" customWidth="1"/>
    <col min="8" max="8" width="8.7109375" style="33"/>
    <col min="9" max="10" width="11.42578125" style="4" customWidth="1"/>
    <col min="11" max="15" width="8.85546875" style="4"/>
    <col min="16" max="16" width="8.7109375" style="33"/>
    <col min="17" max="17" width="16.42578125" style="4" customWidth="1"/>
    <col min="18" max="19" width="16.85546875" style="4" customWidth="1"/>
    <col min="20" max="23" width="8.85546875" style="4" customWidth="1"/>
    <col min="24" max="16384" width="8.7109375" style="33"/>
  </cols>
  <sheetData>
    <row r="2" spans="1:23" x14ac:dyDescent="0.25">
      <c r="A2" s="93"/>
      <c r="B2" s="93"/>
      <c r="I2" s="91"/>
      <c r="J2" s="91"/>
      <c r="K2" s="1"/>
      <c r="L2" s="1"/>
      <c r="M2" s="1"/>
      <c r="N2" s="1"/>
      <c r="O2" s="1"/>
      <c r="Q2" s="93"/>
      <c r="R2" s="93"/>
    </row>
    <row r="6" spans="1:23" ht="15.75" thickBot="1" x14ac:dyDescent="0.3"/>
    <row r="7" spans="1:23" ht="15.75" thickBot="1" x14ac:dyDescent="0.3">
      <c r="A7" s="2"/>
      <c r="B7" s="229" t="s">
        <v>132</v>
      </c>
      <c r="C7" s="230"/>
      <c r="D7" s="230"/>
      <c r="E7" s="230"/>
      <c r="F7" s="230"/>
      <c r="G7" s="231"/>
      <c r="I7" s="238" t="s">
        <v>133</v>
      </c>
      <c r="J7" s="239"/>
      <c r="K7" s="239"/>
      <c r="L7" s="239"/>
      <c r="M7" s="239"/>
      <c r="N7" s="239"/>
      <c r="O7" s="240"/>
      <c r="Q7" s="238" t="s">
        <v>134</v>
      </c>
      <c r="R7" s="239"/>
      <c r="S7" s="239"/>
      <c r="T7" s="239"/>
      <c r="U7" s="239"/>
      <c r="V7" s="239"/>
      <c r="W7" s="240"/>
    </row>
    <row r="8" spans="1:23" x14ac:dyDescent="0.25">
      <c r="B8" s="224"/>
      <c r="G8" s="225"/>
      <c r="I8" s="79"/>
      <c r="O8" s="69"/>
      <c r="Q8" s="79"/>
      <c r="W8" s="69"/>
    </row>
    <row r="9" spans="1:23" x14ac:dyDescent="0.25">
      <c r="B9" s="224" t="s">
        <v>10</v>
      </c>
      <c r="D9" s="4" t="s">
        <v>11</v>
      </c>
      <c r="F9" s="4" t="s">
        <v>12</v>
      </c>
      <c r="G9" s="225"/>
      <c r="I9" s="79"/>
      <c r="J9" s="4" t="s">
        <v>10</v>
      </c>
      <c r="L9" s="4" t="s">
        <v>11</v>
      </c>
      <c r="N9" s="4" t="s">
        <v>12</v>
      </c>
      <c r="O9" s="69"/>
      <c r="Q9" s="79"/>
      <c r="R9" s="4" t="s">
        <v>10</v>
      </c>
      <c r="S9" s="4" t="s">
        <v>11</v>
      </c>
      <c r="V9" s="4" t="s">
        <v>12</v>
      </c>
      <c r="W9" s="69"/>
    </row>
    <row r="10" spans="1:23" x14ac:dyDescent="0.25">
      <c r="B10" s="226">
        <v>0</v>
      </c>
      <c r="D10" s="92">
        <v>1</v>
      </c>
      <c r="G10" s="225"/>
      <c r="I10" s="79"/>
      <c r="J10" s="15">
        <v>0</v>
      </c>
      <c r="L10" s="92">
        <v>1</v>
      </c>
      <c r="O10" s="69"/>
      <c r="Q10" s="79"/>
      <c r="R10" s="15">
        <v>0</v>
      </c>
      <c r="S10" s="92">
        <v>1</v>
      </c>
      <c r="W10" s="69"/>
    </row>
    <row r="11" spans="1:23" x14ac:dyDescent="0.25">
      <c r="B11" s="226">
        <v>0.25</v>
      </c>
      <c r="D11" s="92">
        <v>2</v>
      </c>
      <c r="E11" s="4">
        <v>45</v>
      </c>
      <c r="F11" s="4">
        <f>45/110</f>
        <v>0.40909090909090912</v>
      </c>
      <c r="G11" s="225"/>
      <c r="I11" s="79"/>
      <c r="J11" s="15">
        <v>0.25</v>
      </c>
      <c r="L11" s="92">
        <v>2</v>
      </c>
      <c r="M11" s="4">
        <v>45</v>
      </c>
      <c r="N11" s="4">
        <f>45/110</f>
        <v>0.40909090909090912</v>
      </c>
      <c r="O11" s="69"/>
      <c r="Q11" s="79"/>
      <c r="R11" s="15">
        <v>0.25</v>
      </c>
      <c r="S11" s="92">
        <v>2</v>
      </c>
      <c r="U11" s="4">
        <v>45</v>
      </c>
      <c r="V11" s="4">
        <f>45/110</f>
        <v>0.40909090909090912</v>
      </c>
      <c r="W11" s="69"/>
    </row>
    <row r="12" spans="1:23" x14ac:dyDescent="0.25">
      <c r="B12" s="226">
        <v>0.5</v>
      </c>
      <c r="D12" s="92">
        <v>3</v>
      </c>
      <c r="E12" s="4">
        <v>10</v>
      </c>
      <c r="F12" s="4">
        <f>10/110</f>
        <v>9.0909090909090912E-2</v>
      </c>
      <c r="G12" s="225">
        <f>F11/F12</f>
        <v>4.5</v>
      </c>
      <c r="I12" s="79"/>
      <c r="J12" s="15">
        <v>0.5</v>
      </c>
      <c r="L12" s="92">
        <v>3</v>
      </c>
      <c r="M12" s="4">
        <v>10</v>
      </c>
      <c r="N12" s="4">
        <f>10/110</f>
        <v>9.0909090909090912E-2</v>
      </c>
      <c r="O12" s="69">
        <f>N11/N12</f>
        <v>4.5</v>
      </c>
      <c r="Q12" s="79"/>
      <c r="R12" s="15">
        <v>0.5</v>
      </c>
      <c r="S12" s="92">
        <v>3</v>
      </c>
      <c r="U12" s="4">
        <v>10</v>
      </c>
      <c r="V12" s="4">
        <f>10/110</f>
        <v>9.0909090909090912E-2</v>
      </c>
      <c r="W12" s="69">
        <f>V11/V12</f>
        <v>4.5</v>
      </c>
    </row>
    <row r="13" spans="1:23" x14ac:dyDescent="0.25">
      <c r="B13" s="226">
        <v>0.75</v>
      </c>
      <c r="D13" s="92">
        <v>4</v>
      </c>
      <c r="E13" s="4">
        <v>20</v>
      </c>
      <c r="F13" s="4">
        <f>20/110</f>
        <v>0.18181818181818182</v>
      </c>
      <c r="G13" s="225">
        <f>0.4/F13</f>
        <v>2.2000000000000002</v>
      </c>
      <c r="I13" s="79"/>
      <c r="J13" s="15">
        <v>0.75</v>
      </c>
      <c r="L13" s="92">
        <v>4</v>
      </c>
      <c r="M13" s="4">
        <v>20</v>
      </c>
      <c r="N13" s="4">
        <f>20/110</f>
        <v>0.18181818181818182</v>
      </c>
      <c r="O13" s="69">
        <f>0.4/N13</f>
        <v>2.2000000000000002</v>
      </c>
      <c r="Q13" s="79"/>
      <c r="R13" s="15">
        <v>0.75</v>
      </c>
      <c r="S13" s="92">
        <v>4</v>
      </c>
      <c r="U13" s="4">
        <v>20</v>
      </c>
      <c r="V13" s="4">
        <f>20/110</f>
        <v>0.18181818181818182</v>
      </c>
      <c r="W13" s="69">
        <f>0.4/V13</f>
        <v>2.2000000000000002</v>
      </c>
    </row>
    <row r="14" spans="1:23" x14ac:dyDescent="0.25">
      <c r="B14" s="226">
        <v>1</v>
      </c>
      <c r="D14" s="92">
        <v>5</v>
      </c>
      <c r="E14" s="4">
        <v>15</v>
      </c>
      <c r="F14" s="4">
        <f>15/110</f>
        <v>0.13636363636363635</v>
      </c>
      <c r="G14" s="225">
        <f>F11/F14</f>
        <v>3.0000000000000004</v>
      </c>
      <c r="I14" s="79"/>
      <c r="J14" s="15">
        <v>1</v>
      </c>
      <c r="L14" s="92">
        <v>5</v>
      </c>
      <c r="M14" s="4">
        <v>15</v>
      </c>
      <c r="N14" s="4">
        <f>15/110</f>
        <v>0.13636363636363635</v>
      </c>
      <c r="O14" s="69">
        <f>N11/N14</f>
        <v>3.0000000000000004</v>
      </c>
      <c r="Q14" s="79"/>
      <c r="R14" s="15">
        <v>1</v>
      </c>
      <c r="S14" s="92">
        <v>5</v>
      </c>
      <c r="U14" s="4">
        <v>15</v>
      </c>
      <c r="V14" s="4">
        <f>15/110</f>
        <v>0.13636363636363635</v>
      </c>
      <c r="W14" s="69">
        <f>V11/V14</f>
        <v>3.0000000000000004</v>
      </c>
    </row>
    <row r="15" spans="1:23" x14ac:dyDescent="0.25">
      <c r="B15" s="224" t="s">
        <v>24</v>
      </c>
      <c r="E15" s="4">
        <v>20</v>
      </c>
      <c r="F15" s="4">
        <f>20/110</f>
        <v>0.18181818181818182</v>
      </c>
      <c r="G15" s="225">
        <f>F11/F15</f>
        <v>2.25</v>
      </c>
      <c r="I15" s="79"/>
      <c r="J15" s="4" t="s">
        <v>24</v>
      </c>
      <c r="M15" s="4">
        <v>20</v>
      </c>
      <c r="N15" s="4">
        <f>20/110</f>
        <v>0.18181818181818182</v>
      </c>
      <c r="O15" s="69">
        <f>N11/N15</f>
        <v>2.25</v>
      </c>
      <c r="Q15" s="79"/>
      <c r="R15" s="4" t="s">
        <v>24</v>
      </c>
      <c r="U15" s="4">
        <v>20</v>
      </c>
      <c r="V15" s="4">
        <f>20/110</f>
        <v>0.18181818181818182</v>
      </c>
      <c r="W15" s="69">
        <f>V11/V15</f>
        <v>2.25</v>
      </c>
    </row>
    <row r="16" spans="1:23" x14ac:dyDescent="0.25">
      <c r="B16" s="227"/>
      <c r="C16" s="36"/>
      <c r="D16" s="36"/>
      <c r="E16" s="36"/>
      <c r="F16" s="36"/>
      <c r="G16" s="228"/>
      <c r="I16" s="166"/>
      <c r="J16" s="13"/>
      <c r="K16" s="13"/>
      <c r="L16" s="13"/>
      <c r="M16" s="13"/>
      <c r="N16" s="13"/>
      <c r="O16" s="235"/>
      <c r="Q16" s="79"/>
      <c r="W16" s="69"/>
    </row>
    <row r="17" spans="2:23" x14ac:dyDescent="0.25">
      <c r="B17" s="224"/>
      <c r="G17" s="225"/>
      <c r="I17" s="79"/>
      <c r="O17" s="69"/>
      <c r="Q17" s="79"/>
      <c r="W17" s="69"/>
    </row>
    <row r="18" spans="2:23" x14ac:dyDescent="0.25">
      <c r="B18" s="224"/>
      <c r="G18" s="225"/>
      <c r="I18" s="79"/>
      <c r="O18" s="69"/>
      <c r="Q18" s="79"/>
      <c r="W18" s="69"/>
    </row>
    <row r="19" spans="2:23" x14ac:dyDescent="0.25">
      <c r="B19" s="224"/>
      <c r="G19" s="225"/>
      <c r="I19" s="79"/>
      <c r="O19" s="69"/>
      <c r="Q19" s="79"/>
      <c r="W19" s="69"/>
    </row>
    <row r="20" spans="2:23" x14ac:dyDescent="0.25">
      <c r="B20" s="224"/>
      <c r="G20" s="225"/>
      <c r="I20" s="79"/>
      <c r="O20" s="69"/>
      <c r="Q20" s="79"/>
      <c r="W20" s="69"/>
    </row>
    <row r="21" spans="2:23" x14ac:dyDescent="0.25">
      <c r="B21" s="224"/>
      <c r="G21" s="225"/>
      <c r="I21" s="79"/>
      <c r="O21" s="69"/>
      <c r="Q21" s="79"/>
      <c r="W21" s="69"/>
    </row>
    <row r="22" spans="2:23" x14ac:dyDescent="0.25">
      <c r="B22" s="224"/>
      <c r="G22" s="225"/>
      <c r="I22" s="79"/>
      <c r="O22" s="69"/>
      <c r="Q22" s="79"/>
      <c r="W22" s="69"/>
    </row>
    <row r="23" spans="2:23" x14ac:dyDescent="0.25">
      <c r="B23" s="224"/>
      <c r="G23" s="225"/>
      <c r="I23" s="79"/>
      <c r="O23" s="69"/>
      <c r="Q23" s="79"/>
      <c r="W23" s="69"/>
    </row>
    <row r="24" spans="2:23" x14ac:dyDescent="0.25">
      <c r="B24" s="224"/>
      <c r="G24" s="225"/>
      <c r="I24" s="79"/>
      <c r="O24" s="69"/>
      <c r="Q24" s="79"/>
      <c r="W24" s="69"/>
    </row>
    <row r="25" spans="2:23" x14ac:dyDescent="0.25">
      <c r="B25" s="224"/>
      <c r="G25" s="225"/>
      <c r="I25" s="79"/>
      <c r="O25" s="69"/>
      <c r="Q25" s="79"/>
      <c r="W25" s="69"/>
    </row>
    <row r="26" spans="2:23" x14ac:dyDescent="0.25">
      <c r="B26" s="224"/>
      <c r="G26" s="225"/>
      <c r="I26" s="79"/>
      <c r="O26" s="69"/>
      <c r="Q26" s="79"/>
      <c r="W26" s="69"/>
    </row>
    <row r="27" spans="2:23" x14ac:dyDescent="0.25">
      <c r="B27" s="224"/>
      <c r="G27" s="225"/>
      <c r="I27" s="79"/>
      <c r="O27" s="69"/>
      <c r="Q27" s="79"/>
      <c r="W27" s="69"/>
    </row>
    <row r="28" spans="2:23" x14ac:dyDescent="0.25">
      <c r="B28" s="224"/>
      <c r="G28" s="225"/>
      <c r="I28" s="79"/>
      <c r="O28" s="69"/>
      <c r="Q28" s="79"/>
      <c r="W28" s="69"/>
    </row>
    <row r="29" spans="2:23" x14ac:dyDescent="0.25">
      <c r="B29" s="224"/>
      <c r="G29" s="225"/>
      <c r="I29" s="79"/>
      <c r="O29" s="69"/>
      <c r="Q29" s="79"/>
      <c r="W29" s="69"/>
    </row>
    <row r="30" spans="2:23" x14ac:dyDescent="0.25">
      <c r="B30" s="224"/>
      <c r="G30" s="225"/>
      <c r="I30" s="79"/>
      <c r="O30" s="69"/>
      <c r="Q30" s="79"/>
      <c r="W30" s="69"/>
    </row>
    <row r="31" spans="2:23" x14ac:dyDescent="0.25">
      <c r="B31" s="224"/>
      <c r="G31" s="225"/>
      <c r="I31" s="79"/>
      <c r="O31" s="69"/>
      <c r="Q31" s="79"/>
      <c r="W31" s="69"/>
    </row>
    <row r="32" spans="2:23" x14ac:dyDescent="0.25">
      <c r="B32" s="224"/>
      <c r="G32" s="225"/>
      <c r="I32" s="79"/>
      <c r="O32" s="69"/>
      <c r="Q32" s="79"/>
      <c r="W32" s="69"/>
    </row>
    <row r="33" spans="1:23" x14ac:dyDescent="0.25">
      <c r="B33" s="224"/>
      <c r="G33" s="225"/>
      <c r="I33" s="79"/>
      <c r="O33" s="69"/>
      <c r="Q33" s="79"/>
      <c r="W33" s="69"/>
    </row>
    <row r="34" spans="1:23" x14ac:dyDescent="0.25">
      <c r="A34" s="13"/>
      <c r="B34" s="232"/>
      <c r="C34" s="13"/>
      <c r="D34" s="13"/>
      <c r="E34" s="13"/>
      <c r="F34" s="13"/>
      <c r="G34" s="233"/>
      <c r="I34" s="166"/>
      <c r="J34" s="13"/>
      <c r="K34" s="13"/>
      <c r="L34" s="13"/>
      <c r="M34" s="13"/>
      <c r="N34" s="13"/>
      <c r="O34" s="235"/>
      <c r="Q34" s="166"/>
      <c r="R34" s="13"/>
      <c r="S34" s="13"/>
      <c r="T34" s="13"/>
      <c r="U34" s="13"/>
      <c r="V34" s="13"/>
      <c r="W34" s="235"/>
    </row>
    <row r="35" spans="1:23" x14ac:dyDescent="0.25">
      <c r="A35" s="13"/>
      <c r="B35" s="232"/>
      <c r="C35" s="13"/>
      <c r="D35" s="13"/>
      <c r="E35" s="13"/>
      <c r="F35" s="13"/>
      <c r="G35" s="233"/>
      <c r="I35" s="166"/>
      <c r="J35" s="13"/>
      <c r="K35" s="13"/>
      <c r="L35" s="13"/>
      <c r="M35" s="13"/>
      <c r="N35" s="13"/>
      <c r="O35" s="235"/>
      <c r="Q35" s="166"/>
      <c r="R35" s="13"/>
      <c r="S35" s="13"/>
      <c r="T35" s="13"/>
      <c r="U35" s="13"/>
      <c r="V35" s="13"/>
      <c r="W35" s="235"/>
    </row>
    <row r="36" spans="1:23" x14ac:dyDescent="0.25">
      <c r="B36" s="224"/>
      <c r="G36" s="225"/>
      <c r="I36" s="79"/>
      <c r="O36" s="69"/>
      <c r="Q36" s="79"/>
      <c r="W36" s="69"/>
    </row>
    <row r="37" spans="1:23" x14ac:dyDescent="0.25">
      <c r="B37" s="224"/>
      <c r="G37" s="225"/>
      <c r="I37" s="79"/>
      <c r="O37" s="69"/>
      <c r="Q37" s="79"/>
      <c r="W37" s="69"/>
    </row>
    <row r="38" spans="1:23" x14ac:dyDescent="0.25">
      <c r="B38" s="224"/>
      <c r="G38" s="225"/>
      <c r="I38" s="79"/>
      <c r="O38" s="69"/>
      <c r="Q38" s="79"/>
      <c r="W38" s="69"/>
    </row>
    <row r="39" spans="1:23" x14ac:dyDescent="0.25">
      <c r="B39" s="224"/>
      <c r="G39" s="225"/>
      <c r="I39" s="79"/>
      <c r="O39" s="69"/>
      <c r="Q39" s="79"/>
      <c r="W39" s="69"/>
    </row>
    <row r="40" spans="1:23" x14ac:dyDescent="0.25">
      <c r="B40" s="224"/>
      <c r="G40" s="225"/>
      <c r="I40" s="79"/>
      <c r="O40" s="69"/>
      <c r="Q40" s="79"/>
      <c r="W40" s="69"/>
    </row>
    <row r="41" spans="1:23" x14ac:dyDescent="0.25">
      <c r="B41" s="224"/>
      <c r="G41" s="225"/>
      <c r="I41" s="79"/>
      <c r="O41" s="69"/>
      <c r="Q41" s="79"/>
      <c r="W41" s="69"/>
    </row>
    <row r="42" spans="1:23" x14ac:dyDescent="0.25">
      <c r="B42" s="224"/>
      <c r="G42" s="225"/>
      <c r="I42" s="79"/>
      <c r="O42" s="69"/>
      <c r="Q42" s="79"/>
      <c r="W42" s="69"/>
    </row>
    <row r="43" spans="1:23" x14ac:dyDescent="0.25">
      <c r="B43" s="224"/>
      <c r="G43" s="225"/>
      <c r="I43" s="79"/>
      <c r="O43" s="69"/>
      <c r="Q43" s="79"/>
      <c r="W43" s="69"/>
    </row>
    <row r="44" spans="1:23" x14ac:dyDescent="0.25">
      <c r="B44" s="224"/>
      <c r="G44" s="225"/>
      <c r="I44" s="167"/>
      <c r="J44" s="61"/>
      <c r="K44" s="61"/>
      <c r="L44" s="61"/>
      <c r="M44" s="61"/>
      <c r="N44" s="61"/>
      <c r="O44" s="236"/>
      <c r="Q44" s="167"/>
      <c r="R44" s="61"/>
      <c r="S44" s="61"/>
      <c r="T44" s="61"/>
      <c r="U44" s="61"/>
      <c r="V44" s="61"/>
      <c r="W44" s="236"/>
    </row>
    <row r="45" spans="1:23" x14ac:dyDescent="0.25">
      <c r="B45" s="224" t="s">
        <v>10</v>
      </c>
      <c r="G45" s="225"/>
      <c r="I45" s="79"/>
      <c r="J45" s="4" t="s">
        <v>10</v>
      </c>
      <c r="O45" s="69"/>
      <c r="Q45" s="79"/>
      <c r="S45" s="4" t="s">
        <v>10</v>
      </c>
      <c r="W45" s="69"/>
    </row>
    <row r="46" spans="1:23" x14ac:dyDescent="0.25">
      <c r="B46" s="226">
        <v>0</v>
      </c>
      <c r="G46" s="225"/>
      <c r="I46" s="79"/>
      <c r="J46" s="15">
        <v>0</v>
      </c>
      <c r="O46" s="69"/>
      <c r="Q46" s="79"/>
      <c r="S46" s="15">
        <v>0</v>
      </c>
      <c r="W46" s="69"/>
    </row>
    <row r="47" spans="1:23" x14ac:dyDescent="0.25">
      <c r="B47" s="226">
        <v>0.25</v>
      </c>
      <c r="G47" s="225"/>
      <c r="I47" s="79"/>
      <c r="J47" s="15">
        <v>0.25</v>
      </c>
      <c r="O47" s="69"/>
      <c r="Q47" s="79"/>
      <c r="S47" s="15">
        <v>0.25</v>
      </c>
      <c r="W47" s="69"/>
    </row>
    <row r="48" spans="1:23" x14ac:dyDescent="0.25">
      <c r="B48" s="226">
        <v>0.5</v>
      </c>
      <c r="G48" s="225"/>
      <c r="I48" s="79"/>
      <c r="J48" s="15">
        <v>0.5</v>
      </c>
      <c r="O48" s="69"/>
      <c r="Q48" s="79"/>
      <c r="S48" s="15">
        <v>0.5</v>
      </c>
      <c r="W48" s="69"/>
    </row>
    <row r="49" spans="2:23" x14ac:dyDescent="0.25">
      <c r="B49" s="226">
        <v>0.75</v>
      </c>
      <c r="G49" s="225"/>
      <c r="I49" s="79"/>
      <c r="J49" s="15">
        <v>0.75</v>
      </c>
      <c r="O49" s="69"/>
      <c r="Q49" s="79"/>
      <c r="S49" s="15">
        <v>0.75</v>
      </c>
      <c r="W49" s="69"/>
    </row>
    <row r="50" spans="2:23" x14ac:dyDescent="0.25">
      <c r="B50" s="226"/>
      <c r="G50" s="225"/>
      <c r="I50" s="79"/>
      <c r="J50" s="15"/>
      <c r="O50" s="69"/>
      <c r="Q50" s="79"/>
      <c r="S50" s="15">
        <v>1</v>
      </c>
      <c r="W50" s="69"/>
    </row>
    <row r="51" spans="2:23" x14ac:dyDescent="0.25">
      <c r="B51" s="226">
        <v>1</v>
      </c>
      <c r="G51" s="225"/>
      <c r="I51" s="68"/>
      <c r="J51" s="15">
        <v>1</v>
      </c>
      <c r="K51" s="2"/>
      <c r="L51" s="2"/>
      <c r="M51" s="2"/>
      <c r="N51" s="2"/>
      <c r="O51" s="237"/>
      <c r="Q51" s="79"/>
      <c r="S51" s="15"/>
      <c r="W51" s="69"/>
    </row>
    <row r="52" spans="2:23" x14ac:dyDescent="0.25">
      <c r="B52" s="234" t="s">
        <v>24</v>
      </c>
      <c r="G52" s="225"/>
      <c r="I52" s="79"/>
      <c r="J52" s="40" t="s">
        <v>24</v>
      </c>
      <c r="O52" s="69"/>
      <c r="Q52" s="79"/>
      <c r="S52" s="40" t="s">
        <v>24</v>
      </c>
      <c r="W52" s="69"/>
    </row>
    <row r="53" spans="2:23" x14ac:dyDescent="0.25">
      <c r="B53" s="224"/>
      <c r="G53" s="225"/>
      <c r="I53" s="79"/>
      <c r="O53" s="69"/>
      <c r="Q53" s="79"/>
      <c r="W53" s="69"/>
    </row>
    <row r="54" spans="2:23" x14ac:dyDescent="0.25">
      <c r="B54" s="227"/>
      <c r="C54" s="36"/>
      <c r="D54" s="36"/>
      <c r="E54" s="36"/>
      <c r="F54" s="36"/>
      <c r="G54" s="228"/>
      <c r="I54" s="79"/>
      <c r="O54" s="69"/>
      <c r="Q54" s="79"/>
      <c r="W54" s="69"/>
    </row>
    <row r="55" spans="2:23" x14ac:dyDescent="0.25">
      <c r="I55" s="79"/>
      <c r="O55" s="69"/>
      <c r="Q55" s="79"/>
      <c r="W55" s="69"/>
    </row>
    <row r="56" spans="2:23" x14ac:dyDescent="0.25">
      <c r="I56" s="79"/>
      <c r="O56" s="69"/>
      <c r="Q56" s="79"/>
      <c r="W56" s="69"/>
    </row>
    <row r="57" spans="2:23" x14ac:dyDescent="0.25">
      <c r="I57" s="79"/>
      <c r="O57" s="69"/>
      <c r="Q57" s="79"/>
      <c r="W57" s="69"/>
    </row>
    <row r="58" spans="2:23" x14ac:dyDescent="0.25">
      <c r="I58" s="79"/>
      <c r="O58" s="69"/>
      <c r="Q58" s="79"/>
      <c r="W58" s="69"/>
    </row>
    <row r="59" spans="2:23" x14ac:dyDescent="0.25">
      <c r="I59" s="79"/>
      <c r="O59" s="69"/>
      <c r="Q59" s="79"/>
      <c r="W59" s="69"/>
    </row>
    <row r="60" spans="2:23" x14ac:dyDescent="0.25">
      <c r="I60" s="79"/>
      <c r="O60" s="69"/>
      <c r="Q60" s="79"/>
      <c r="W60" s="69"/>
    </row>
    <row r="61" spans="2:23" x14ac:dyDescent="0.25">
      <c r="I61" s="79"/>
      <c r="O61" s="69"/>
      <c r="Q61" s="79"/>
      <c r="W61" s="69"/>
    </row>
    <row r="62" spans="2:23" x14ac:dyDescent="0.25">
      <c r="I62" s="79"/>
      <c r="O62" s="69"/>
      <c r="Q62" s="79"/>
      <c r="W62" s="69"/>
    </row>
    <row r="63" spans="2:23" x14ac:dyDescent="0.25">
      <c r="I63" s="79"/>
      <c r="O63" s="69"/>
      <c r="Q63" s="79"/>
      <c r="W63" s="69"/>
    </row>
    <row r="64" spans="2:23" x14ac:dyDescent="0.25">
      <c r="I64" s="79"/>
      <c r="O64" s="69"/>
      <c r="Q64" s="79"/>
      <c r="W64" s="69"/>
    </row>
    <row r="65" spans="9:23" x14ac:dyDescent="0.25">
      <c r="I65" s="79"/>
      <c r="O65" s="69"/>
      <c r="Q65" s="79"/>
      <c r="W65" s="69"/>
    </row>
    <row r="66" spans="9:23" x14ac:dyDescent="0.25">
      <c r="I66" s="79"/>
      <c r="O66" s="69"/>
      <c r="Q66" s="79"/>
      <c r="W66" s="69"/>
    </row>
    <row r="67" spans="9:23" x14ac:dyDescent="0.25">
      <c r="I67" s="79"/>
      <c r="O67" s="69"/>
      <c r="Q67" s="79"/>
      <c r="W67" s="69"/>
    </row>
    <row r="68" spans="9:23" x14ac:dyDescent="0.25">
      <c r="I68" s="79"/>
      <c r="O68" s="69"/>
      <c r="Q68" s="79"/>
      <c r="W68" s="69"/>
    </row>
    <row r="69" spans="9:23" ht="15.75" thickBot="1" x14ac:dyDescent="0.3">
      <c r="I69" s="80"/>
      <c r="J69" s="82"/>
      <c r="K69" s="82"/>
      <c r="L69" s="82"/>
      <c r="M69" s="82"/>
      <c r="N69" s="82"/>
      <c r="O69" s="85"/>
      <c r="Q69" s="80"/>
      <c r="R69" s="82"/>
      <c r="S69" s="82"/>
      <c r="T69" s="82"/>
      <c r="U69" s="82"/>
      <c r="V69" s="82"/>
      <c r="W69" s="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35DFF1F6F76443894482F4C4B5B67D" ma:contentTypeVersion="7" ma:contentTypeDescription="Create a new document." ma:contentTypeScope="" ma:versionID="bf8c38fb07e2a2d89396867e4698cfde">
  <xsd:schema xmlns:xsd="http://www.w3.org/2001/XMLSchema" xmlns:xs="http://www.w3.org/2001/XMLSchema" xmlns:p="http://schemas.microsoft.com/office/2006/metadata/properties" xmlns:ns2="0ca957f6-d37e-4faf-b3b9-0b0b611d5a30" xmlns:ns3="34ee6366-8123-4fbe-8540-67899789756d" targetNamespace="http://schemas.microsoft.com/office/2006/metadata/properties" ma:root="true" ma:fieldsID="66b72d88a7d7debad1684b46714c241a" ns2:_="" ns3:_="">
    <xsd:import namespace="0ca957f6-d37e-4faf-b3b9-0b0b611d5a30"/>
    <xsd:import namespace="34ee6366-8123-4fbe-8540-6789978975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957f6-d37e-4faf-b3b9-0b0b611d5a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ee6366-8123-4fbe-8540-67899789756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1D8135-D759-405B-B875-1E4B41E05342}">
  <ds:schemaRefs>
    <ds:schemaRef ds:uri="http://schemas.microsoft.com/sharepoint/v3/contenttype/forms"/>
  </ds:schemaRefs>
</ds:datastoreItem>
</file>

<file path=customXml/itemProps2.xml><?xml version="1.0" encoding="utf-8"?>
<ds:datastoreItem xmlns:ds="http://schemas.openxmlformats.org/officeDocument/2006/customXml" ds:itemID="{144E638A-129A-46A5-BE1D-752B1893B76F}"/>
</file>

<file path=customXml/itemProps3.xml><?xml version="1.0" encoding="utf-8"?>
<ds:datastoreItem xmlns:ds="http://schemas.openxmlformats.org/officeDocument/2006/customXml" ds:itemID="{6D3E8217-2AAB-4A58-877B-B5176AA6DE9C}">
  <ds:schemaRefs>
    <ds:schemaRef ds:uri="http://purl.org/dc/elements/1.1/"/>
    <ds:schemaRef ds:uri="http://schemas.microsoft.com/office/2006/metadata/properties"/>
    <ds:schemaRef ds:uri="34ee6366-8123-4fbe-8540-67899789756d"/>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0ca957f6-d37e-4faf-b3b9-0b0b611d5a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Provider Org. Evaluation</vt:lpstr>
      <vt:lpstr>Payer Org. Evaluation</vt:lpstr>
      <vt:lpstr>Purchaser Org. Evaluation</vt:lpstr>
      <vt:lpstr>Drop Down Menus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HCTTF</dc:creator>
  <cp:keywords/>
  <dc:description/>
  <cp:lastModifiedBy>Clare Pierce-Wrobel</cp:lastModifiedBy>
  <cp:revision/>
  <dcterms:created xsi:type="dcterms:W3CDTF">2018-08-02T16:33:42Z</dcterms:created>
  <dcterms:modified xsi:type="dcterms:W3CDTF">2019-04-17T16:21:46Z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0x0101002435DFF1F6F76443894482F4C4B5B67D</vt:lpwstr>
  </property>
  <property fmtid="{D5CDD505-2E9C-101B-9397-08002B2CF9AE}" pid="3" name="Order">
    <vt:i4>83700</vt:i4>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AuthorIds_UIVersion_6656">
    <vt:lpwstr>6</vt:lpwstr>
  </property>
</Properties>
</file>